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5" activeTab="0"/>
  </bookViews>
  <sheets>
    <sheet name="Рейтинг2010 мужской" sheetId="1" r:id="rId1"/>
    <sheet name="Рейтинг2010 женский" sheetId="2" r:id="rId2"/>
    <sheet name="Рейтинг2010 ветераны" sheetId="3" r:id="rId3"/>
    <sheet name="Рейтинг2010 юноши" sheetId="4" r:id="rId4"/>
    <sheet name="Этап I" sheetId="5" r:id="rId5"/>
    <sheet name="Этап II" sheetId="6" r:id="rId6"/>
    <sheet name="Этап III" sheetId="7" r:id="rId7"/>
    <sheet name="очки" sheetId="8" r:id="rId8"/>
  </sheets>
  <definedNames>
    <definedName name="Excel_BuiltIn_Sheet_Title_1">"Рейтинг2010 мужской"</definedName>
    <definedName name="Excel_BuiltIn_Sheet_Title_2">"Рейтинг2010 женский"</definedName>
    <definedName name="Excel_BuiltIn_Sheet_Title_3">"Этап I"</definedName>
    <definedName name="Excel_BuiltIn_Sheet_Title_4">"очки"</definedName>
    <definedName name="Excel_BuiltIn_Print_Area_2">NA()</definedName>
    <definedName name="Excel_BuiltIn_Print_Area_3">NA()</definedName>
    <definedName name="Excel_BuiltIn_Print_Area_4">NA()</definedName>
    <definedName name="Excel_BuiltIn_Print_Area_1">NA()</definedName>
    <definedName name="Excel_BuiltIn_Sheet_Title_1_1">"Рейтинг2010 мужской"</definedName>
    <definedName name="Excel_BuiltIn_Print_Area_1_1">NA()</definedName>
    <definedName name="Excel_BuiltIn_Sheet_Title_2_1">"Рейтинг2010 женский"</definedName>
    <definedName name="Excel_BuiltIn_Print_Area_2_1">NA()</definedName>
    <definedName name="Excel_BuiltIn_Sheet_Title_3_1">"Рейтинг2010 ветераны"</definedName>
    <definedName name="Excel_BuiltIn_Print_Area_3_1">NA()</definedName>
    <definedName name="Excel_BuiltIn_Sheet_Title_4_1">"Рейтинг2010 юноши"</definedName>
    <definedName name="Excel_BuiltIn_Print_Area_4_1">NA()</definedName>
    <definedName name="Excel_BuiltIn_Sheet_Title_5">"Этап I"</definedName>
    <definedName name="Excel_BuiltIn_Print_Area_5">NA()</definedName>
    <definedName name="Excel_BuiltIn_Sheet_Title_6">"очки"</definedName>
    <definedName name="Excel_BuiltIn_Print_Area_6">NA()</definedName>
  </definedNames>
  <calcPr fullCalcOnLoad="1"/>
</workbook>
</file>

<file path=xl/sharedStrings.xml><?xml version="1.0" encoding="utf-8"?>
<sst xmlns="http://schemas.openxmlformats.org/spreadsheetml/2006/main" count="1622" uniqueCount="465">
  <si>
    <t>Место</t>
  </si>
  <si>
    <t>ФИО</t>
  </si>
  <si>
    <t>Ник</t>
  </si>
  <si>
    <t>Команда / 
спорт.клуб</t>
  </si>
  <si>
    <t>Город</t>
  </si>
  <si>
    <t>Общее кол-во очков</t>
  </si>
  <si>
    <t>Общее кол-во стартов</t>
  </si>
  <si>
    <t>В среднем очей за гонку</t>
  </si>
  <si>
    <t>Этап I</t>
  </si>
  <si>
    <t>Этап II</t>
  </si>
  <si>
    <t>Этап III</t>
  </si>
  <si>
    <t>Симоненко Сергей</t>
  </si>
  <si>
    <t>simaha</t>
  </si>
  <si>
    <t>CANNONDALE 
TEAM UKRAINE</t>
  </si>
  <si>
    <t>Харьков</t>
  </si>
  <si>
    <t>Коновец Николай</t>
  </si>
  <si>
    <t>kolianchik</t>
  </si>
  <si>
    <t>Димитров</t>
  </si>
  <si>
    <t>Довбий Денис</t>
  </si>
  <si>
    <t>Loki</t>
  </si>
  <si>
    <t>Усольцев Алексей</t>
  </si>
  <si>
    <t>ded</t>
  </si>
  <si>
    <t>Велострит</t>
  </si>
  <si>
    <t>Запорожье</t>
  </si>
  <si>
    <t>Кузяшин Кирилл</t>
  </si>
  <si>
    <t>xorg</t>
  </si>
  <si>
    <t>Залозный Станислав</t>
  </si>
  <si>
    <t>Станислав</t>
  </si>
  <si>
    <t>Заболотный Вячеслав</t>
  </si>
  <si>
    <t>болота</t>
  </si>
  <si>
    <t>Велоклуб/Сумы/</t>
  </si>
  <si>
    <t>Cумы</t>
  </si>
  <si>
    <t>Калыман Юрий</t>
  </si>
  <si>
    <t>Yourasich</t>
  </si>
  <si>
    <t>Гуменюк Сергей</t>
  </si>
  <si>
    <t>nils_tisebe</t>
  </si>
  <si>
    <t>4 сезона</t>
  </si>
  <si>
    <t>Полтава</t>
  </si>
  <si>
    <t>Криворучко Александр</t>
  </si>
  <si>
    <t>KAA</t>
  </si>
  <si>
    <t>Протас Евгений</t>
  </si>
  <si>
    <t>jeka_73</t>
  </si>
  <si>
    <t>Миронов Андрей</t>
  </si>
  <si>
    <t> </t>
  </si>
  <si>
    <t>велопланета</t>
  </si>
  <si>
    <t>Иванов Олег</t>
  </si>
  <si>
    <t>Дорофеев Виталий</t>
  </si>
  <si>
    <t>The Spy</t>
  </si>
  <si>
    <t>Луганск</t>
  </si>
  <si>
    <t>Фомин Виталик</t>
  </si>
  <si>
    <t>Sart</t>
  </si>
  <si>
    <t>Серрано Христос</t>
  </si>
  <si>
    <t>ChristosGTR</t>
  </si>
  <si>
    <t>Cyprus, Limassol, (Харько</t>
  </si>
  <si>
    <t>Глоба Иван</t>
  </si>
  <si>
    <t>Livestrong</t>
  </si>
  <si>
    <t>Кривой Рог</t>
  </si>
  <si>
    <t>Машкевич Леонид</t>
  </si>
  <si>
    <t>specter</t>
  </si>
  <si>
    <t>велоклуб КЕНТАВР</t>
  </si>
  <si>
    <t>Тарануха Антон</t>
  </si>
  <si>
    <t>lucky_toha</t>
  </si>
  <si>
    <t>им. дядьки Барвинка</t>
  </si>
  <si>
    <t>Capusceac Vasilii</t>
  </si>
  <si>
    <t>Marco Velo</t>
  </si>
  <si>
    <t>mtb.md</t>
  </si>
  <si>
    <t>Молдова, Beltsy</t>
  </si>
  <si>
    <t>Демченко Виталий</t>
  </si>
  <si>
    <t>Vetal</t>
  </si>
  <si>
    <t>Упатов  Алексей</t>
  </si>
  <si>
    <t>Morlok</t>
  </si>
  <si>
    <t>Кальченко Игорь</t>
  </si>
  <si>
    <t>igor</t>
  </si>
  <si>
    <t>Сумы</t>
  </si>
  <si>
    <t>Чернобровкин Роман</t>
  </si>
  <si>
    <t>romka-04</t>
  </si>
  <si>
    <t>Литвин Андрей</t>
  </si>
  <si>
    <t>litvin_andrey</t>
  </si>
  <si>
    <t>Кащенко Дмитрий</t>
  </si>
  <si>
    <t>dmitry_</t>
  </si>
  <si>
    <t>Лозенко Александр</t>
  </si>
  <si>
    <t>amers</t>
  </si>
  <si>
    <t>Черные бумеранги</t>
  </si>
  <si>
    <t>Киев</t>
  </si>
  <si>
    <t>Ганусяк Юра</t>
  </si>
  <si>
    <t>vile.gnus</t>
  </si>
  <si>
    <t>Знаменка</t>
  </si>
  <si>
    <t>Скубенко Владислав</t>
  </si>
  <si>
    <t>~VL@D~</t>
  </si>
  <si>
    <t>Велокривбасс</t>
  </si>
  <si>
    <t>Срибный Виктор</t>
  </si>
  <si>
    <t>Silver</t>
  </si>
  <si>
    <t>Ивченко Игорь</t>
  </si>
  <si>
    <t>monsato</t>
  </si>
  <si>
    <t>Кучер Владислав</t>
  </si>
  <si>
    <t>Mikerin</t>
  </si>
  <si>
    <t>Корбэль Максим</t>
  </si>
  <si>
    <t>Алтухов Артем</t>
  </si>
  <si>
    <t>Artemie</t>
  </si>
  <si>
    <t>Донецк</t>
  </si>
  <si>
    <t>Мажарин Евгений</t>
  </si>
  <si>
    <t>Алфимов Сергей</t>
  </si>
  <si>
    <t>Никольский Евгений</t>
  </si>
  <si>
    <t>Niko_moto</t>
  </si>
  <si>
    <t>Niko_moto Inc</t>
  </si>
  <si>
    <t>Погребной Андрей</t>
  </si>
  <si>
    <t>Andron</t>
  </si>
  <si>
    <t>Specialized.com.ua</t>
  </si>
  <si>
    <t>Поникаров Валерий</t>
  </si>
  <si>
    <t>XTRECH</t>
  </si>
  <si>
    <t>Мелитополь</t>
  </si>
  <si>
    <t>Ковалёв Владимир</t>
  </si>
  <si>
    <t>kovalyovn</t>
  </si>
  <si>
    <t>1+1</t>
  </si>
  <si>
    <t>Шинкаренко Павел</t>
  </si>
  <si>
    <t>-</t>
  </si>
  <si>
    <t>Луценко Александр</t>
  </si>
  <si>
    <t>2 unlimited</t>
  </si>
  <si>
    <t>Костенко Александр</t>
  </si>
  <si>
    <t>Рыбалко Руслан</t>
  </si>
  <si>
    <t>gric671</t>
  </si>
  <si>
    <t>velomobily</t>
  </si>
  <si>
    <t>харьков(украина)</t>
  </si>
  <si>
    <t>Бей Алексей</t>
  </si>
  <si>
    <t>4a1n1c</t>
  </si>
  <si>
    <t>Кудинов Никита</t>
  </si>
  <si>
    <t>KUST</t>
  </si>
  <si>
    <t>Мартынюк Дмитрий</t>
  </si>
  <si>
    <t>ANTIL</t>
  </si>
  <si>
    <t>Шевченко Константин</t>
  </si>
  <si>
    <t>Синюта Александр</t>
  </si>
  <si>
    <t>Quadro</t>
  </si>
  <si>
    <t>Мустанги</t>
  </si>
  <si>
    <t>Галаган Андрей</t>
  </si>
  <si>
    <t>Volta</t>
  </si>
  <si>
    <t>Штенцов Сергей</t>
  </si>
  <si>
    <t>Бортников Александр</t>
  </si>
  <si>
    <t>Космонавт</t>
  </si>
  <si>
    <t>Попадюк Александр</t>
  </si>
  <si>
    <t>Гапоненко Александр</t>
  </si>
  <si>
    <t>Sander</t>
  </si>
  <si>
    <t>ВР</t>
  </si>
  <si>
    <t>Днепродзержинск</t>
  </si>
  <si>
    <t>Коваленко Руслан</t>
  </si>
  <si>
    <t>KTM</t>
  </si>
  <si>
    <t>Черкассы</t>
  </si>
  <si>
    <t>Дубиков Валерий</t>
  </si>
  <si>
    <t>Смольняков Григорий</t>
  </si>
  <si>
    <t>Горохов Евгений</t>
  </si>
  <si>
    <t>LIM</t>
  </si>
  <si>
    <t>MTB LUGANSK</t>
  </si>
  <si>
    <t>Савченко Роман</t>
  </si>
  <si>
    <t>Парфенюк Тарас</t>
  </si>
  <si>
    <t>Байков Дмитрий</t>
  </si>
  <si>
    <t>-Д и з е л ь-</t>
  </si>
  <si>
    <t>Кияшко Александр</t>
  </si>
  <si>
    <t>Romeo</t>
  </si>
  <si>
    <t>Шевченко Вячеслав</t>
  </si>
  <si>
    <t>Armstrong</t>
  </si>
  <si>
    <t>Боровок Вадим</t>
  </si>
  <si>
    <t>SKY</t>
  </si>
  <si>
    <t>Житинев Станислав</t>
  </si>
  <si>
    <t>STASык</t>
  </si>
  <si>
    <t>Семенко Александр</t>
  </si>
  <si>
    <t>alex</t>
  </si>
  <si>
    <t>Свищёв Александр</t>
  </si>
  <si>
    <t>sanyabike</t>
  </si>
  <si>
    <t>Ахмедов Дмитрий</t>
  </si>
  <si>
    <t>Mitya</t>
  </si>
  <si>
    <t>Лавринов Антон</t>
  </si>
  <si>
    <t>To}{@</t>
  </si>
  <si>
    <t>Добриловский Михаил</t>
  </si>
  <si>
    <t>Mykhailo</t>
  </si>
  <si>
    <t>Можаровский Александр</t>
  </si>
  <si>
    <t>eXpert</t>
  </si>
  <si>
    <t>"ВелоКлуб ""Сумы"""</t>
  </si>
  <si>
    <t>Крамаренко Александр</t>
  </si>
  <si>
    <t>equilibrist</t>
  </si>
  <si>
    <t>Федько Дмитрий</t>
  </si>
  <si>
    <t>Dika</t>
  </si>
  <si>
    <t>Лысенко Ярослав</t>
  </si>
  <si>
    <t>нет</t>
  </si>
  <si>
    <t>Польской Алексей</t>
  </si>
  <si>
    <t>Satik</t>
  </si>
  <si>
    <t>Zamaruev Dmitry</t>
  </si>
  <si>
    <t>Avenger</t>
  </si>
  <si>
    <t>Якименко Игорь</t>
  </si>
  <si>
    <t>IgorOK</t>
  </si>
  <si>
    <t>Бушеев Константин</t>
  </si>
  <si>
    <t>Kostya58</t>
  </si>
  <si>
    <t>Дорин Андрей</t>
  </si>
  <si>
    <t>Карамышев Сергей</t>
  </si>
  <si>
    <t>Бережной Александр</t>
  </si>
  <si>
    <t>Berezhnoy</t>
  </si>
  <si>
    <t>Сотников Сергей</t>
  </si>
  <si>
    <t>swiftwolf</t>
  </si>
  <si>
    <t>Мирошниченко Сергей</t>
  </si>
  <si>
    <t>Allride</t>
  </si>
  <si>
    <t>Шевчук Александр</t>
  </si>
  <si>
    <t>Lexys25</t>
  </si>
  <si>
    <t>Лозовской региональный велоклу</t>
  </si>
  <si>
    <t>Лозовая</t>
  </si>
  <si>
    <t>Ковалев Владимир</t>
  </si>
  <si>
    <t>Белоножко Артем</t>
  </si>
  <si>
    <t>beHappy</t>
  </si>
  <si>
    <t>Седых Константин</t>
  </si>
  <si>
    <t>Лях Андрей</t>
  </si>
  <si>
    <t>Сокол Олег Игоревич</t>
  </si>
  <si>
    <t>$okol</t>
  </si>
  <si>
    <t>Харьковский МТБ велоклуб</t>
  </si>
  <si>
    <t>Трофимов Артем</t>
  </si>
  <si>
    <t>Trafer</t>
  </si>
  <si>
    <t>Надувной мангал</t>
  </si>
  <si>
    <t>Марков Андрей</t>
  </si>
  <si>
    <t>Markuha</t>
  </si>
  <si>
    <t>Севастополь</t>
  </si>
  <si>
    <t>Казыдуб Юрий</t>
  </si>
  <si>
    <t>yusik</t>
  </si>
  <si>
    <t>Скиба Геннадий</t>
  </si>
  <si>
    <t>Цеховой Юрий</t>
  </si>
  <si>
    <t>El_Nino</t>
  </si>
  <si>
    <t>Денисов Егор</t>
  </si>
  <si>
    <t>cement</t>
  </si>
  <si>
    <t>Алфимов С.А</t>
  </si>
  <si>
    <t>Елецкий Глеб</t>
  </si>
  <si>
    <t>Лукьяненко Андрей</t>
  </si>
  <si>
    <t>Fisher</t>
  </si>
  <si>
    <t>Роганов Павел</t>
  </si>
  <si>
    <t>СССР</t>
  </si>
  <si>
    <t>Литовка Владислав</t>
  </si>
  <si>
    <t>degre</t>
  </si>
  <si>
    <t>Спеллерс</t>
  </si>
  <si>
    <t>Чичкунов Алексей</t>
  </si>
  <si>
    <t>4u4a</t>
  </si>
  <si>
    <t>Мартышко</t>
  </si>
  <si>
    <t>Смольников Григорий</t>
  </si>
  <si>
    <t>Greg</t>
  </si>
  <si>
    <t>Овчинников Юрий</t>
  </si>
  <si>
    <t>Матиас</t>
  </si>
  <si>
    <t>Неровный Алексей</t>
  </si>
  <si>
    <t>Козюра Владимир</t>
  </si>
  <si>
    <t>Носов Дмитрий</t>
  </si>
  <si>
    <t>exelend</t>
  </si>
  <si>
    <t>Борисов Денис</t>
  </si>
  <si>
    <t>veloshizoid</t>
  </si>
  <si>
    <t>Голубцев Дмитрий</t>
  </si>
  <si>
    <t>Gold</t>
  </si>
  <si>
    <t>Ворозко Дмитрий</t>
  </si>
  <si>
    <t>Dima</t>
  </si>
  <si>
    <t>Запальский Юрий</t>
  </si>
  <si>
    <t>Юрик</t>
  </si>
  <si>
    <t>Сталкер</t>
  </si>
  <si>
    <t>Никополь</t>
  </si>
  <si>
    <t>Димитрюхин Александр</t>
  </si>
  <si>
    <t>Торгуд Денис</t>
  </si>
  <si>
    <t>Мартынюк Роман</t>
  </si>
  <si>
    <t>Abigor</t>
  </si>
  <si>
    <t>Шептуха Денис</t>
  </si>
  <si>
    <t>Kenz_13</t>
  </si>
  <si>
    <t>Сугробов Владимир</t>
  </si>
  <si>
    <t>svs</t>
  </si>
  <si>
    <t>Бузько Павел</t>
  </si>
  <si>
    <t>Pashen</t>
  </si>
  <si>
    <t>Орищенко Алексей</t>
  </si>
  <si>
    <t>leha2000</t>
  </si>
  <si>
    <t>Пономаренко Алексей</t>
  </si>
  <si>
    <t>lexx348</t>
  </si>
  <si>
    <t>Смирнов Юрий</t>
  </si>
  <si>
    <t>Одесса</t>
  </si>
  <si>
    <t>Охрименко Евгений</t>
  </si>
  <si>
    <t>Пименов Александр</t>
  </si>
  <si>
    <t>Sun</t>
  </si>
  <si>
    <t>Беркасенко Ярослав</t>
  </si>
  <si>
    <t>ЯriK</t>
  </si>
  <si>
    <t>Клюев Евгений</t>
  </si>
  <si>
    <t>Неделько Дмитрий</t>
  </si>
  <si>
    <t>KARBAFOS</t>
  </si>
  <si>
    <t>:)</t>
  </si>
  <si>
    <t>Борисенко Андрей</t>
  </si>
  <si>
    <t>Andrushencio</t>
  </si>
  <si>
    <t>Жарю Парю Джуниорс</t>
  </si>
  <si>
    <t>Славутич</t>
  </si>
  <si>
    <t>Юрченко Леонид</t>
  </si>
  <si>
    <t>nocturne</t>
  </si>
  <si>
    <t>Гукалов Леонид</t>
  </si>
  <si>
    <t>Leonidas</t>
  </si>
  <si>
    <t>Луговой Алексей</t>
  </si>
  <si>
    <t>ezzie</t>
  </si>
  <si>
    <t>Марков Вадим</t>
  </si>
  <si>
    <t>Мусиенко Олег</t>
  </si>
  <si>
    <t>lioncom</t>
  </si>
  <si>
    <t>Агнаев Егор</t>
  </si>
  <si>
    <t>geckozy</t>
  </si>
  <si>
    <t>Артамонов Александр</t>
  </si>
  <si>
    <t>Олейник Антон</t>
  </si>
  <si>
    <t>Stell</t>
  </si>
  <si>
    <t>Попов Анатолий</t>
  </si>
  <si>
    <t>Толян</t>
  </si>
  <si>
    <t>Скипа Владимир</t>
  </si>
  <si>
    <t>Oldestman</t>
  </si>
  <si>
    <t>Коломиец Надежда</t>
  </si>
  <si>
    <t>Lucky</t>
  </si>
  <si>
    <t>Зубко Оксана</t>
  </si>
  <si>
    <t>Вергелес Анна</t>
  </si>
  <si>
    <t>Nuna</t>
  </si>
  <si>
    <t>VELOSTREET</t>
  </si>
  <si>
    <t>Батурина Анна</t>
  </si>
  <si>
    <t>Гусарова Дарья</t>
  </si>
  <si>
    <t>Скалецкая Елена</t>
  </si>
  <si>
    <t>Skale</t>
  </si>
  <si>
    <t>Буракова Екатерина</t>
  </si>
  <si>
    <t>Ket</t>
  </si>
  <si>
    <t>Златьева Дарья</t>
  </si>
  <si>
    <t>DashKo</t>
  </si>
  <si>
    <t>Коваль Таисия</t>
  </si>
  <si>
    <t>Taya</t>
  </si>
  <si>
    <t>KoTeam</t>
  </si>
  <si>
    <t>Швыдка Екатерина</t>
  </si>
  <si>
    <t>КатРуся</t>
  </si>
  <si>
    <t>Мацнева Александра</t>
  </si>
  <si>
    <t>atmac</t>
  </si>
  <si>
    <t>Contro Vento</t>
  </si>
  <si>
    <t>Башкова Татьяна</t>
  </si>
  <si>
    <t>Kvitk@</t>
  </si>
  <si>
    <t>ВЕСЕЛОпыдысты</t>
  </si>
  <si>
    <t>Середенко Юлия</t>
  </si>
  <si>
    <t>Жаклин</t>
  </si>
  <si>
    <t>Малко София</t>
  </si>
  <si>
    <t>MSophia</t>
  </si>
  <si>
    <t>Мужики</t>
  </si>
  <si>
    <t>Терновская Елена</t>
  </si>
  <si>
    <t>Криворучко Анна</t>
  </si>
  <si>
    <t>Anj</t>
  </si>
  <si>
    <t>Мишевская Таня</t>
  </si>
  <si>
    <t>gestiya</t>
  </si>
  <si>
    <t>Харьковский МТВ велоклуб</t>
  </si>
  <si>
    <t>Разумова Марина</t>
  </si>
  <si>
    <t>Влага Карина</t>
  </si>
  <si>
    <t>Гуменюк Марина</t>
  </si>
  <si>
    <t>Медведева Катерина</t>
  </si>
  <si>
    <t>Хохлова Светлана</t>
  </si>
  <si>
    <t>alfa-beta</t>
  </si>
  <si>
    <t>Цацорина Анна</t>
  </si>
  <si>
    <t>Анатская Анастасия</t>
  </si>
  <si>
    <t>Чиганцева Ольга</t>
  </si>
  <si>
    <t>Гримайло Игорь</t>
  </si>
  <si>
    <t>gornyak</t>
  </si>
  <si>
    <t>Харьков - Мастерс</t>
  </si>
  <si>
    <t>Толмачёв Александр</t>
  </si>
  <si>
    <t>ATol</t>
  </si>
  <si>
    <t>Зинченко Сергей</t>
  </si>
  <si>
    <t>Zin</t>
  </si>
  <si>
    <t>Торяник Евгений</t>
  </si>
  <si>
    <t>додик</t>
  </si>
  <si>
    <t>Можаровский Валерий</t>
  </si>
  <si>
    <t>Prizrak</t>
  </si>
  <si>
    <t>Титаренко Станислав</t>
  </si>
  <si>
    <t>Combat</t>
  </si>
  <si>
    <t>Харьков-Мастерс</t>
  </si>
  <si>
    <t>Колодяжный Петр</t>
  </si>
  <si>
    <t>Виндерских Евгений</t>
  </si>
  <si>
    <t>Eugene</t>
  </si>
  <si>
    <t>Днепропетровск</t>
  </si>
  <si>
    <t>Литвин Владимир</t>
  </si>
  <si>
    <t>Рябуха Александр</t>
  </si>
  <si>
    <t>run</t>
  </si>
  <si>
    <t>Команда ВР</t>
  </si>
  <si>
    <t>Панов Евгений</t>
  </si>
  <si>
    <t>IP</t>
  </si>
  <si>
    <t>Стайер-Атлон</t>
  </si>
  <si>
    <t>Беляевка</t>
  </si>
  <si>
    <t>Фоевцев Николай</t>
  </si>
  <si>
    <t>Первомайский</t>
  </si>
  <si>
    <t>Терновский Святослав</t>
  </si>
  <si>
    <t>Сологуб Александр</t>
  </si>
  <si>
    <t>Veloplaneta CUP I 05.06.2010</t>
  </si>
  <si>
    <t>категория</t>
  </si>
  <si>
    <t>ЭЛИТА</t>
  </si>
  <si>
    <t>место</t>
  </si>
  <si>
    <t>Команда</t>
  </si>
  <si>
    <t>очки</t>
  </si>
  <si>
    <t>в рейтинге</t>
  </si>
  <si>
    <t>симоненко сергей</t>
  </si>
  <si>
    <t>костенко александр</t>
  </si>
  <si>
    <t>штенцов сергей</t>
  </si>
  <si>
    <t>смольняков григорий</t>
  </si>
  <si>
    <t>ДЕВУШКИ</t>
  </si>
  <si>
    <t>батурина анна</t>
  </si>
  <si>
    <t>зубко оксана</t>
  </si>
  <si>
    <t>терновская елена</t>
  </si>
  <si>
    <t>разумова марина</t>
  </si>
  <si>
    <t>Приращение после 10 места:</t>
  </si>
  <si>
    <t>влага карина</t>
  </si>
  <si>
    <t>медведева катерина</t>
  </si>
  <si>
    <t>цацорина анна</t>
  </si>
  <si>
    <t>анатская анастасия</t>
  </si>
  <si>
    <t>чиганцева ольга</t>
  </si>
  <si>
    <t>ЛЮБИТЕЛИ</t>
  </si>
  <si>
    <t>парфенюк тарас</t>
  </si>
  <si>
    <t>дорин андрей</t>
  </si>
  <si>
    <t>лях андрей</t>
  </si>
  <si>
    <t>алфимов сергей</t>
  </si>
  <si>
    <t>елецкий глеб</t>
  </si>
  <si>
    <t>мартышко</t>
  </si>
  <si>
    <t>мажарин евгений</t>
  </si>
  <si>
    <t>карамышев сергей</t>
  </si>
  <si>
    <t>неровный алексей</t>
  </si>
  <si>
    <t>козюра владимир</t>
  </si>
  <si>
    <t>димитрюхин александр</t>
  </si>
  <si>
    <t>торгуд денис</t>
  </si>
  <si>
    <t>ковалев владимир</t>
  </si>
  <si>
    <t>марков вадим</t>
  </si>
  <si>
    <t>седых константин</t>
  </si>
  <si>
    <t>житинев станислав</t>
  </si>
  <si>
    <t>ВЕТЕРАНЫ</t>
  </si>
  <si>
    <t>ЮНОШИ</t>
  </si>
  <si>
    <t>терновский святослав</t>
  </si>
  <si>
    <t>олейник антон</t>
  </si>
  <si>
    <t>чичкунов алексей</t>
  </si>
  <si>
    <t>лукьяненко андрей</t>
  </si>
  <si>
    <t>сологуб александр</t>
  </si>
  <si>
    <t>CANNONDALE TEAM UKRAINE</t>
  </si>
  <si>
    <t>ДЕВУШКИ Элита</t>
  </si>
  <si>
    <t>ann_bat</t>
  </si>
  <si>
    <t>tigra</t>
  </si>
  <si>
    <t>Харьковский МТВ Велоклуб</t>
  </si>
  <si>
    <t>_dmitry</t>
  </si>
  <si>
    <t>Niko_moto Inc.</t>
  </si>
  <si>
    <t>Kovalyov</t>
  </si>
  <si>
    <t>Racoon</t>
  </si>
  <si>
    <t>ergon</t>
  </si>
  <si>
    <t>СОЛО М6</t>
  </si>
  <si>
    <t>Всё нормально!</t>
  </si>
  <si>
    <t>SteppenWolf</t>
  </si>
  <si>
    <t>Cyprus, Limassol</t>
  </si>
  <si>
    <t>Jeka_1</t>
  </si>
  <si>
    <t>Клуб Veloon</t>
  </si>
  <si>
    <t>asa</t>
  </si>
  <si>
    <t>Dodik</t>
  </si>
  <si>
    <t>ВелоКлуб Сумы</t>
  </si>
  <si>
    <t>morlok</t>
  </si>
  <si>
    <t>СОЛО Ж3</t>
  </si>
  <si>
    <t>ForestGirl</t>
  </si>
  <si>
    <t>Skala</t>
  </si>
  <si>
    <t>СОЛО М3</t>
  </si>
  <si>
    <t>Simaha</t>
  </si>
  <si>
    <t>TheSpy</t>
  </si>
  <si>
    <t>Dmyhailo</t>
  </si>
  <si>
    <t>Руки в брюки</t>
  </si>
  <si>
    <t>Дизель</t>
  </si>
  <si>
    <t>Пара ММ</t>
  </si>
  <si>
    <t>ХЗ</t>
  </si>
  <si>
    <t>Bandit</t>
  </si>
  <si>
    <t>Trek+Giant</t>
  </si>
  <si>
    <t>Кирюха+Ксюха</t>
  </si>
  <si>
    <t>Дафочка</t>
  </si>
  <si>
    <t>Очки 100%</t>
  </si>
  <si>
    <t>Очки за "Любителя" (50%)</t>
  </si>
  <si>
    <t>Очки за СОЛО М6</t>
  </si>
  <si>
    <t>последний</t>
  </si>
  <si>
    <t>сошел</t>
  </si>
  <si>
    <t>Кол-во гонок:</t>
  </si>
  <si>
    <t>Процент неучит. гонок:</t>
  </si>
  <si>
    <t>Колво неучтенных гонок:</t>
  </si>
  <si>
    <t>Колво учтенных гонок: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</si>
</sst>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0.00"/>
    <numFmt numFmtId="168" formatCode="0%"/>
    <numFmt numFmtId="169" formatCode="0.000"/>
  </numFmts>
  <fonts count="20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sz val="10"/>
      <color indexed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u val="single"/>
      <sz val="10"/>
      <color indexed="8"/>
      <name val="Tahoma"/>
      <family val="2"/>
    </font>
    <font>
      <u val="single"/>
      <sz val="10"/>
      <color indexed="12"/>
      <name val="Sans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b/>
      <i/>
      <sz val="10"/>
      <name val="Tahoma"/>
      <family val="2"/>
    </font>
    <font>
      <u val="single"/>
      <sz val="10"/>
      <color indexed="12"/>
      <name val="Tahoma"/>
      <family val="2"/>
    </font>
    <font>
      <sz val="10"/>
      <color indexed="22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Alignment="1">
      <alignment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7" fillId="0" borderId="1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 vertical="center" wrapText="1"/>
      <protection/>
    </xf>
    <xf numFmtId="164" fontId="8" fillId="0" borderId="1" xfId="0" applyNumberFormat="1" applyFont="1" applyFill="1" applyBorder="1" applyAlignment="1" applyProtection="1">
      <alignment/>
      <protection/>
    </xf>
    <xf numFmtId="165" fontId="9" fillId="0" borderId="2" xfId="0" applyNumberFormat="1" applyFont="1" applyFill="1" applyBorder="1" applyAlignment="1" applyProtection="1">
      <alignment horizontal="center" vertical="center"/>
      <protection/>
    </xf>
    <xf numFmtId="166" fontId="5" fillId="0" borderId="1" xfId="0" applyNumberFormat="1" applyFont="1" applyFill="1" applyBorder="1" applyAlignment="1" applyProtection="1">
      <alignment horizontal="center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165" fontId="2" fillId="0" borderId="1" xfId="0" applyNumberFormat="1" applyFont="1" applyFill="1" applyBorder="1" applyAlignment="1" applyProtection="1">
      <alignment horizontal="center" vertical="center"/>
      <protection/>
    </xf>
    <xf numFmtId="164" fontId="8" fillId="0" borderId="1" xfId="0" applyNumberFormat="1" applyFont="1" applyFill="1" applyBorder="1" applyAlignment="1" applyProtection="1">
      <alignment vertical="center"/>
      <protection/>
    </xf>
    <xf numFmtId="164" fontId="11" fillId="0" borderId="1" xfId="0" applyNumberFormat="1" applyFont="1" applyFill="1" applyBorder="1" applyAlignment="1" applyProtection="1">
      <alignment/>
      <protection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left" wrapText="1"/>
    </xf>
    <xf numFmtId="164" fontId="8" fillId="0" borderId="1" xfId="0" applyFont="1" applyBorder="1" applyAlignment="1">
      <alignment wrapText="1"/>
    </xf>
    <xf numFmtId="164" fontId="8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5" fontId="9" fillId="0" borderId="2" xfId="0" applyNumberFormat="1" applyFont="1" applyFill="1" applyBorder="1" applyAlignment="1" applyProtection="1">
      <alignment horizontal="center"/>
      <protection/>
    </xf>
    <xf numFmtId="165" fontId="10" fillId="0" borderId="1" xfId="0" applyNumberFormat="1" applyFont="1" applyFill="1" applyBorder="1" applyAlignment="1" applyProtection="1">
      <alignment horizontal="center"/>
      <protection/>
    </xf>
    <xf numFmtId="165" fontId="12" fillId="0" borderId="0" xfId="0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15" fillId="0" borderId="0" xfId="0" applyFont="1" applyAlignment="1">
      <alignment horizontal="left" wrapText="1"/>
    </xf>
    <xf numFmtId="164" fontId="16" fillId="0" borderId="0" xfId="0" applyFont="1" applyAlignment="1">
      <alignment horizontal="left" wrapText="1"/>
    </xf>
    <xf numFmtId="164" fontId="16" fillId="0" borderId="0" xfId="0" applyFont="1" applyAlignment="1">
      <alignment wrapText="1"/>
    </xf>
    <xf numFmtId="164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6" fontId="17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/>
      <protection/>
    </xf>
    <xf numFmtId="166" fontId="18" fillId="0" borderId="0" xfId="0" applyNumberFormat="1" applyFont="1" applyFill="1" applyBorder="1" applyAlignment="1" applyProtection="1">
      <alignment/>
      <protection/>
    </xf>
    <xf numFmtId="169" fontId="18" fillId="0" borderId="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keportal.org.ua/index.php?option=com_comprofiler&amp;amp;task=userProfile&amp;amp;tab=61&amp;amp;user=165" TargetMode="External" /><Relationship Id="rId2" Type="http://schemas.openxmlformats.org/officeDocument/2006/relationships/hyperlink" Target="http://bikeportal.org.ua/index.php?option=com_comprofiler&amp;amp;task=userProfile&amp;amp;tab=61&amp;amp;user=169" TargetMode="External" /><Relationship Id="rId3" Type="http://schemas.openxmlformats.org/officeDocument/2006/relationships/hyperlink" Target="http://bikeportal.org.ua/index.php?option=com_comprofiler&amp;amp;task=userProfile&amp;amp;tab=61&amp;amp;user=169" TargetMode="External" /><Relationship Id="rId4" Type="http://schemas.openxmlformats.org/officeDocument/2006/relationships/hyperlink" Target="http://bikeportal.org.ua/index.php?option=com_comprofiler&amp;amp;task=userProfile&amp;amp;tab=61&amp;amp;user=263" TargetMode="External" /><Relationship Id="rId5" Type="http://schemas.openxmlformats.org/officeDocument/2006/relationships/hyperlink" Target="http://bikeportal.org.ua/index.php?option=com_comprofiler&amp;amp;task=userProfile&amp;amp;tab=61&amp;amp;user=263" TargetMode="External" /><Relationship Id="rId6" Type="http://schemas.openxmlformats.org/officeDocument/2006/relationships/hyperlink" Target="http://bikeportal.org.ua/index.php?option=com_comprofiler&amp;amp;task=userProfile&amp;amp;tab=61&amp;amp;user=120" TargetMode="External" /><Relationship Id="rId7" Type="http://schemas.openxmlformats.org/officeDocument/2006/relationships/hyperlink" Target="http://bikeportal.org.ua/index.php?option=com_comprofiler&amp;amp;task=userProfile&amp;amp;tab=61&amp;amp;user=120" TargetMode="External" /><Relationship Id="rId8" Type="http://schemas.openxmlformats.org/officeDocument/2006/relationships/hyperlink" Target="http://bikeportal.org.ua/index.php?option=com_comprofiler&amp;amp;task=userProfile&amp;amp;tab=61&amp;amp;user=75" TargetMode="External" /><Relationship Id="rId9" Type="http://schemas.openxmlformats.org/officeDocument/2006/relationships/hyperlink" Target="http://bikeportal.org.ua/index.php?option=com_comprofiler&amp;amp;task=userProfile&amp;amp;tab=61&amp;amp;user=75" TargetMode="External" /><Relationship Id="rId10" Type="http://schemas.openxmlformats.org/officeDocument/2006/relationships/hyperlink" Target="http://bikeportal.org.ua/index.php?option=com_comprofiler&amp;amp;task=userProfile&amp;amp;tab=61&amp;amp;user=73" TargetMode="External" /><Relationship Id="rId11" Type="http://schemas.openxmlformats.org/officeDocument/2006/relationships/hyperlink" Target="http://bikeportal.org.ua/index.php?option=com_comprofiler&amp;amp;task=userProfile&amp;amp;tab=61&amp;amp;user=73" TargetMode="External" /><Relationship Id="rId12" Type="http://schemas.openxmlformats.org/officeDocument/2006/relationships/hyperlink" Target="http://bikeportal.org.ua/index.php?option=com_comprofiler&amp;amp;task=userProfile&amp;amp;tab=61&amp;amp;user=170" TargetMode="External" /><Relationship Id="rId13" Type="http://schemas.openxmlformats.org/officeDocument/2006/relationships/hyperlink" Target="http://bikeportal.org.ua/index.php?option=com_comprofiler&amp;amp;task=userProfile&amp;amp;tab=61&amp;amp;user=170" TargetMode="External" /><Relationship Id="rId14" Type="http://schemas.openxmlformats.org/officeDocument/2006/relationships/hyperlink" Target="http://bikeportal.org.ua/index.php?option=com_comprofiler&amp;amp;task=userProfile&amp;amp;tab=61&amp;amp;user=77" TargetMode="External" /><Relationship Id="rId15" Type="http://schemas.openxmlformats.org/officeDocument/2006/relationships/hyperlink" Target="http://bikeportal.org.ua/index.php?option=com_comprofiler&amp;amp;task=userProfile&amp;amp;tab=61&amp;amp;user=77" TargetMode="External" /><Relationship Id="rId16" Type="http://schemas.openxmlformats.org/officeDocument/2006/relationships/hyperlink" Target="http://bikeportal.org.ua/index.php?option=com_comprofiler&amp;amp;task=userProfile&amp;amp;tab=61&amp;amp;user=636" TargetMode="External" /><Relationship Id="rId17" Type="http://schemas.openxmlformats.org/officeDocument/2006/relationships/hyperlink" Target="http://bikeportal.org.ua/index.php?option=com_comprofiler&amp;amp;task=userProfile&amp;amp;tab=61&amp;amp;user=636" TargetMode="External" /><Relationship Id="rId18" Type="http://schemas.openxmlformats.org/officeDocument/2006/relationships/hyperlink" Target="http://bikeportal.org.ua/index.php?option=com_comprofiler&amp;amp;task=userProfile&amp;amp;tab=61&amp;amp;user=364" TargetMode="External" /><Relationship Id="rId19" Type="http://schemas.openxmlformats.org/officeDocument/2006/relationships/hyperlink" Target="http://bikeportal.org.ua/index.php?option=com_comprofiler&amp;amp;task=userProfile&amp;amp;tab=61&amp;amp;user=364" TargetMode="External" /><Relationship Id="rId20" Type="http://schemas.openxmlformats.org/officeDocument/2006/relationships/hyperlink" Target="http://bikeportal.org.ua/index.php?option=com_comprofiler&amp;amp;task=userProfile&amp;amp;tab=61&amp;amp;user=398" TargetMode="External" /><Relationship Id="rId21" Type="http://schemas.openxmlformats.org/officeDocument/2006/relationships/hyperlink" Target="http://bikeportal.org.ua/index.php?option=com_comprofiler&amp;amp;task=userProfile&amp;amp;tab=61&amp;amp;user=398" TargetMode="External" /><Relationship Id="rId22" Type="http://schemas.openxmlformats.org/officeDocument/2006/relationships/hyperlink" Target="http://bikeportal.org.ua/index.php?option=com_comprofiler&amp;amp;task=userProfile&amp;amp;tab=61&amp;amp;user=563" TargetMode="External" /><Relationship Id="rId23" Type="http://schemas.openxmlformats.org/officeDocument/2006/relationships/hyperlink" Target="http://bikeportal.org.ua/index.php?option=com_comprofiler&amp;amp;task=userProfile&amp;amp;tab=61&amp;amp;user=563" TargetMode="External" /><Relationship Id="rId24" Type="http://schemas.openxmlformats.org/officeDocument/2006/relationships/hyperlink" Target="http://bikeportal.org.ua/index.php?option=com_comprofiler&amp;task=userProfile&amp;tab=61&amp;user=280" TargetMode="External" /><Relationship Id="rId25" Type="http://schemas.openxmlformats.org/officeDocument/2006/relationships/hyperlink" Target="http://bikeportal.org.ua/index.php?option=com_comprofiler&amp;task=userProfile&amp;tab=61&amp;user=280" TargetMode="External" /><Relationship Id="rId26" Type="http://schemas.openxmlformats.org/officeDocument/2006/relationships/hyperlink" Target="http://bikeportal.org.ua/index.php?option=com_comprofiler&amp;amp;task=userProfile&amp;amp;tab=61&amp;amp;user=574" TargetMode="External" /><Relationship Id="rId27" Type="http://schemas.openxmlformats.org/officeDocument/2006/relationships/hyperlink" Target="http://bikeportal.org.ua/index.php?option=com_comprofiler&amp;amp;task=userProfile&amp;amp;tab=61&amp;amp;user=574" TargetMode="External" /><Relationship Id="rId28" Type="http://schemas.openxmlformats.org/officeDocument/2006/relationships/hyperlink" Target="http://bikeportal.org.ua/index.php?option=com_comprofiler&amp;task=userProfile&amp;tab=61&amp;user=341" TargetMode="External" /><Relationship Id="rId29" Type="http://schemas.openxmlformats.org/officeDocument/2006/relationships/hyperlink" Target="http://bikeportal.org.ua/index.php?option=com_comprofiler&amp;task=userProfile&amp;tab=61&amp;user=341" TargetMode="External" /><Relationship Id="rId30" Type="http://schemas.openxmlformats.org/officeDocument/2006/relationships/hyperlink" Target="http://bikeportal.org.ua/index.php?option=com_comprofiler&amp;amp;task=userProfile&amp;amp;tab=61&amp;amp;user=609" TargetMode="External" /><Relationship Id="rId31" Type="http://schemas.openxmlformats.org/officeDocument/2006/relationships/hyperlink" Target="http://bikeportal.org.ua/index.php?option=com_comprofiler&amp;amp;task=userProfile&amp;amp;tab=61&amp;amp;user=609" TargetMode="External" /><Relationship Id="rId32" Type="http://schemas.openxmlformats.org/officeDocument/2006/relationships/hyperlink" Target="http://bikeportal.org.ua/index.php?option=com_comprofiler&amp;amp;task=userProfile&amp;amp;tab=61&amp;amp;user=604" TargetMode="External" /><Relationship Id="rId33" Type="http://schemas.openxmlformats.org/officeDocument/2006/relationships/hyperlink" Target="http://bikeportal.org.ua/index.php?option=com_comprofiler&amp;amp;task=userProfile&amp;amp;tab=61&amp;amp;user=604" TargetMode="External" /><Relationship Id="rId34" Type="http://schemas.openxmlformats.org/officeDocument/2006/relationships/hyperlink" Target="http://bikeportal.org.ua/index.php?option=com_comprofiler&amp;task=userProfile&amp;tab=61&amp;user=363" TargetMode="External" /><Relationship Id="rId35" Type="http://schemas.openxmlformats.org/officeDocument/2006/relationships/hyperlink" Target="http://bikeportal.org.ua/index.php?option=com_comprofiler&amp;task=userProfile&amp;tab=61&amp;user=363" TargetMode="External" /><Relationship Id="rId36" Type="http://schemas.openxmlformats.org/officeDocument/2006/relationships/hyperlink" Target="http://bikeportal.org.ua/index.php?option=com_comprofiler&amp;task=userProfile&amp;tab=61&amp;user=447" TargetMode="External" /><Relationship Id="rId37" Type="http://schemas.openxmlformats.org/officeDocument/2006/relationships/hyperlink" Target="http://bikeportal.org.ua/index.php?option=com_comprofiler&amp;task=userProfile&amp;tab=61&amp;user=447" TargetMode="External" /><Relationship Id="rId38" Type="http://schemas.openxmlformats.org/officeDocument/2006/relationships/hyperlink" Target="http://bikeportal.org.ua/index.php?option=com_comprofiler&amp;task=userProfile&amp;tab=61&amp;user=111" TargetMode="External" /><Relationship Id="rId39" Type="http://schemas.openxmlformats.org/officeDocument/2006/relationships/hyperlink" Target="http://bikeportal.org.ua/index.php?option=com_comprofiler&amp;task=userProfile&amp;tab=61&amp;user=111" TargetMode="External" /><Relationship Id="rId40" Type="http://schemas.openxmlformats.org/officeDocument/2006/relationships/hyperlink" Target="http://bikeportal.org.ua/index.php?option=com_comprofiler&amp;task=userProfile&amp;tab=61&amp;user=897" TargetMode="External" /><Relationship Id="rId41" Type="http://schemas.openxmlformats.org/officeDocument/2006/relationships/hyperlink" Target="http://bikeportal.org.ua/index.php?option=com_comprofiler&amp;task=userProfile&amp;tab=61&amp;user=897" TargetMode="External" /><Relationship Id="rId42" Type="http://schemas.openxmlformats.org/officeDocument/2006/relationships/hyperlink" Target="http://bikeportal.org.ua/index.php?option=com_comprofiler&amp;amp;task=userProfile&amp;amp;tab=61&amp;amp;user=584" TargetMode="External" /><Relationship Id="rId43" Type="http://schemas.openxmlformats.org/officeDocument/2006/relationships/hyperlink" Target="http://bikeportal.org.ua/index.php?option=com_comprofiler&amp;amp;task=userProfile&amp;amp;tab=61&amp;amp;user=584" TargetMode="External" /><Relationship Id="rId44" Type="http://schemas.openxmlformats.org/officeDocument/2006/relationships/hyperlink" Target="http://bikeportal.org.ua/index.php?option=com_comprofiler&amp;task=userProfile&amp;tab=61&amp;user=121" TargetMode="External" /><Relationship Id="rId45" Type="http://schemas.openxmlformats.org/officeDocument/2006/relationships/hyperlink" Target="http://bikeportal.org.ua/index.php?option=com_comprofiler&amp;task=userProfile&amp;tab=61&amp;user=121" TargetMode="External" /><Relationship Id="rId46" Type="http://schemas.openxmlformats.org/officeDocument/2006/relationships/hyperlink" Target="http://bikeportal.org.ua/index.php?option=com_comprofiler&amp;amp;task=userProfile&amp;amp;tab=61&amp;amp;user=608" TargetMode="External" /><Relationship Id="rId47" Type="http://schemas.openxmlformats.org/officeDocument/2006/relationships/hyperlink" Target="http://bikeportal.org.ua/index.php?option=com_comprofiler&amp;amp;task=userProfile&amp;amp;tab=61&amp;amp;user=608" TargetMode="External" /><Relationship Id="rId48" Type="http://schemas.openxmlformats.org/officeDocument/2006/relationships/hyperlink" Target="http://bikeportal.org.ua/index.php?option=com_comprofiler&amp;task=userProfile&amp;tab=61&amp;user=175" TargetMode="External" /><Relationship Id="rId49" Type="http://schemas.openxmlformats.org/officeDocument/2006/relationships/hyperlink" Target="http://bikeportal.org.ua/index.php?option=com_comprofiler&amp;task=userProfile&amp;tab=61&amp;user=175" TargetMode="External" /><Relationship Id="rId50" Type="http://schemas.openxmlformats.org/officeDocument/2006/relationships/hyperlink" Target="http://bikeportal.org.ua/index.php?option=com_comprofiler&amp;task=userProfile&amp;tab=61&amp;user=773" TargetMode="External" /><Relationship Id="rId51" Type="http://schemas.openxmlformats.org/officeDocument/2006/relationships/hyperlink" Target="http://bikeportal.org.ua/index.php?option=com_comprofiler&amp;task=userProfile&amp;tab=61&amp;user=773" TargetMode="External" /><Relationship Id="rId52" Type="http://schemas.openxmlformats.org/officeDocument/2006/relationships/hyperlink" Target="http://bikeportal.org.ua/index.php?option=com_comprofiler&amp;task=userProfile&amp;tab=61&amp;user=410" TargetMode="External" /><Relationship Id="rId53" Type="http://schemas.openxmlformats.org/officeDocument/2006/relationships/hyperlink" Target="http://bikeportal.org.ua/index.php?option=com_comprofiler&amp;task=userProfile&amp;tab=61&amp;user=410" TargetMode="External" /><Relationship Id="rId54" Type="http://schemas.openxmlformats.org/officeDocument/2006/relationships/hyperlink" Target="http://bikeportal.org.ua/index.php?option=com_comprofiler&amp;task=userProfile&amp;tab=61&amp;user=916" TargetMode="External" /><Relationship Id="rId55" Type="http://schemas.openxmlformats.org/officeDocument/2006/relationships/hyperlink" Target="http://bikeportal.org.ua/index.php?option=com_comprofiler&amp;task=userProfile&amp;tab=61&amp;user=916" TargetMode="External" /><Relationship Id="rId56" Type="http://schemas.openxmlformats.org/officeDocument/2006/relationships/hyperlink" Target="http://bikeportal.org.ua/index.php?option=com_comprofiler&amp;task=userProfile&amp;tab=61&amp;user=907" TargetMode="External" /><Relationship Id="rId57" Type="http://schemas.openxmlformats.org/officeDocument/2006/relationships/hyperlink" Target="http://bikeportal.org.ua/index.php?option=com_comprofiler&amp;task=userProfile&amp;tab=61&amp;user=907" TargetMode="External" /><Relationship Id="rId58" Type="http://schemas.openxmlformats.org/officeDocument/2006/relationships/hyperlink" Target="http://bikeportal.org.ua/index.php?option=com_comprofiler&amp;amp;task=userProfile&amp;amp;tab=61&amp;amp;user=616" TargetMode="External" /><Relationship Id="rId59" Type="http://schemas.openxmlformats.org/officeDocument/2006/relationships/hyperlink" Target="http://bikeportal.org.ua/index.php?option=com_comprofiler&amp;amp;task=userProfile&amp;amp;tab=61&amp;amp;user=616" TargetMode="External" /><Relationship Id="rId60" Type="http://schemas.openxmlformats.org/officeDocument/2006/relationships/hyperlink" Target="http://bikeportal.org.ua/index.php?option=com_comprofiler&amp;amp;task=userProfile&amp;amp;tab=61&amp;amp;user=181" TargetMode="External" /><Relationship Id="rId61" Type="http://schemas.openxmlformats.org/officeDocument/2006/relationships/hyperlink" Target="http://bikeportal.org.ua/index.php?option=com_comprofiler&amp;amp;task=userProfile&amp;amp;tab=61&amp;amp;user=181" TargetMode="External" /><Relationship Id="rId62" Type="http://schemas.openxmlformats.org/officeDocument/2006/relationships/hyperlink" Target="http://bikeportal.org.ua/index.php?option=com_comprofiler&amp;task=userProfile&amp;tab=61&amp;user=567" TargetMode="External" /><Relationship Id="rId63" Type="http://schemas.openxmlformats.org/officeDocument/2006/relationships/hyperlink" Target="http://bikeportal.org.ua/index.php?option=com_comprofiler&amp;task=userProfile&amp;tab=61&amp;user=567" TargetMode="External" /><Relationship Id="rId64" Type="http://schemas.openxmlformats.org/officeDocument/2006/relationships/hyperlink" Target="http://bikeportal.org.ua/index.php?option=com_comprofiler&amp;task=userProfile&amp;tab=61&amp;user=914" TargetMode="External" /><Relationship Id="rId65" Type="http://schemas.openxmlformats.org/officeDocument/2006/relationships/hyperlink" Target="http://bikeportal.org.ua/index.php?option=com_comprofiler&amp;task=userProfile&amp;tab=61&amp;user=914" TargetMode="External" /><Relationship Id="rId66" Type="http://schemas.openxmlformats.org/officeDocument/2006/relationships/hyperlink" Target="http://bikeportal.org.ua/index.php?option=com_comprofiler&amp;task=userProfile&amp;tab=61&amp;user=179" TargetMode="External" /><Relationship Id="rId67" Type="http://schemas.openxmlformats.org/officeDocument/2006/relationships/hyperlink" Target="http://bikeportal.org.ua/index.php?option=com_comprofiler&amp;task=userProfile&amp;tab=61&amp;user=179" TargetMode="External" /><Relationship Id="rId68" Type="http://schemas.openxmlformats.org/officeDocument/2006/relationships/hyperlink" Target="http://bikeportal.org.ua/index.php?option=com_comprofiler&amp;amp;task=userProfile&amp;amp;tab=61&amp;amp;user=259" TargetMode="External" /><Relationship Id="rId69" Type="http://schemas.openxmlformats.org/officeDocument/2006/relationships/hyperlink" Target="http://bikeportal.org.ua/index.php?option=com_comprofiler&amp;amp;task=userProfile&amp;amp;tab=61&amp;amp;user=259" TargetMode="External" /><Relationship Id="rId70" Type="http://schemas.openxmlformats.org/officeDocument/2006/relationships/hyperlink" Target="http://bikeportal.org.ua/index.php?option=com_comprofiler&amp;amp;task=userProfile&amp;amp;tab=61&amp;amp;user=640" TargetMode="External" /><Relationship Id="rId71" Type="http://schemas.openxmlformats.org/officeDocument/2006/relationships/hyperlink" Target="http://bikeportal.org.ua/index.php?option=com_comprofiler&amp;amp;task=userProfile&amp;amp;tab=61&amp;amp;user=640" TargetMode="External" /><Relationship Id="rId72" Type="http://schemas.openxmlformats.org/officeDocument/2006/relationships/hyperlink" Target="http://bikeportal.org.ua/index.php?option=com_comprofiler&amp;amp;task=userProfile&amp;amp;tab=61&amp;amp;user=548" TargetMode="External" /><Relationship Id="rId73" Type="http://schemas.openxmlformats.org/officeDocument/2006/relationships/hyperlink" Target="http://bikeportal.org.ua/index.php?option=com_comprofiler&amp;amp;task=userProfile&amp;amp;tab=61&amp;amp;user=548" TargetMode="External" /><Relationship Id="rId74" Type="http://schemas.openxmlformats.org/officeDocument/2006/relationships/hyperlink" Target="http://bikeportal.org.ua/index.php?option=com_comprofiler&amp;task=userProfile&amp;tab=61&amp;user=658" TargetMode="External" /><Relationship Id="rId75" Type="http://schemas.openxmlformats.org/officeDocument/2006/relationships/hyperlink" Target="http://bikeportal.org.ua/index.php?option=com_comprofiler&amp;task=userProfile&amp;tab=61&amp;user=658" TargetMode="External" /><Relationship Id="rId76" Type="http://schemas.openxmlformats.org/officeDocument/2006/relationships/hyperlink" Target="http://bikeportal.org.ua/index.php?option=com_comprofiler&amp;amp;task=userProfile&amp;amp;tab=61&amp;amp;user=382" TargetMode="External" /><Relationship Id="rId77" Type="http://schemas.openxmlformats.org/officeDocument/2006/relationships/hyperlink" Target="http://bikeportal.org.ua/index.php?option=com_comprofiler&amp;amp;task=userProfile&amp;amp;tab=61&amp;amp;user=382" TargetMode="External" /><Relationship Id="rId78" Type="http://schemas.openxmlformats.org/officeDocument/2006/relationships/hyperlink" Target="http://bikeportal.org.ua/index.php?option=com_comprofiler&amp;amp;task=userProfile&amp;amp;tab=61&amp;amp;user=605" TargetMode="External" /><Relationship Id="rId79" Type="http://schemas.openxmlformats.org/officeDocument/2006/relationships/hyperlink" Target="http://bikeportal.org.ua/index.php?option=com_comprofiler&amp;amp;task=userProfile&amp;amp;tab=61&amp;amp;user=605" TargetMode="External" /><Relationship Id="rId80" Type="http://schemas.openxmlformats.org/officeDocument/2006/relationships/hyperlink" Target="http://bikeportal.org.ua/index.php?option=com_comprofiler&amp;task=userProfile&amp;tab=61&amp;user=899" TargetMode="External" /><Relationship Id="rId81" Type="http://schemas.openxmlformats.org/officeDocument/2006/relationships/hyperlink" Target="http://bikeportal.org.ua/index.php?option=com_comprofiler&amp;task=userProfile&amp;tab=61&amp;user=899" TargetMode="External" /><Relationship Id="rId82" Type="http://schemas.openxmlformats.org/officeDocument/2006/relationships/hyperlink" Target="http://bikeportal.org.ua/index.php?option=com_comprofiler&amp;amp;task=userProfile&amp;amp;tab=61&amp;amp;user=577" TargetMode="External" /><Relationship Id="rId83" Type="http://schemas.openxmlformats.org/officeDocument/2006/relationships/hyperlink" Target="http://bikeportal.org.ua/index.php?option=com_comprofiler&amp;amp;task=userProfile&amp;amp;tab=61&amp;amp;user=577" TargetMode="External" /><Relationship Id="rId84" Type="http://schemas.openxmlformats.org/officeDocument/2006/relationships/hyperlink" Target="http://bikeportal.org.ua/index.php?option=com_comprofiler&amp;amp;task=userProfile&amp;amp;tab=61&amp;amp;user=625" TargetMode="External" /><Relationship Id="rId85" Type="http://schemas.openxmlformats.org/officeDocument/2006/relationships/hyperlink" Target="http://bikeportal.org.ua/index.php?option=com_comprofiler&amp;amp;task=userProfile&amp;amp;tab=61&amp;amp;user=625" TargetMode="External" /><Relationship Id="rId86" Type="http://schemas.openxmlformats.org/officeDocument/2006/relationships/hyperlink" Target="http://bikeportal.org.ua/index.php?option=com_comprofiler&amp;task=userProfile&amp;tab=61&amp;user=905" TargetMode="External" /><Relationship Id="rId87" Type="http://schemas.openxmlformats.org/officeDocument/2006/relationships/hyperlink" Target="http://bikeportal.org.ua/index.php?option=com_comprofiler&amp;task=userProfile&amp;tab=61&amp;user=905" TargetMode="External" /><Relationship Id="rId88" Type="http://schemas.openxmlformats.org/officeDocument/2006/relationships/hyperlink" Target="http://bikeportal.org.ua/index.php?option=com_comprofiler&amp;amp;task=userProfile&amp;amp;tab=61&amp;amp;user=610" TargetMode="External" /><Relationship Id="rId89" Type="http://schemas.openxmlformats.org/officeDocument/2006/relationships/hyperlink" Target="http://bikeportal.org.ua/index.php?option=com_comprofiler&amp;amp;task=userProfile&amp;amp;tab=61&amp;amp;user=610" TargetMode="External" /><Relationship Id="rId90" Type="http://schemas.openxmlformats.org/officeDocument/2006/relationships/hyperlink" Target="http://bikeportal.org.ua/index.php?option=com_comprofiler&amp;task=userProfile&amp;tab=61&amp;user=422" TargetMode="External" /><Relationship Id="rId91" Type="http://schemas.openxmlformats.org/officeDocument/2006/relationships/hyperlink" Target="http://bikeportal.org.ua/index.php?option=com_comprofiler&amp;task=userProfile&amp;tab=61&amp;user=422" TargetMode="External" /><Relationship Id="rId92" Type="http://schemas.openxmlformats.org/officeDocument/2006/relationships/hyperlink" Target="http://bikeportal.org.ua/index.php?option=com_comprofiler&amp;amp;task=userProfile&amp;amp;tab=61&amp;amp;user=627" TargetMode="External" /><Relationship Id="rId93" Type="http://schemas.openxmlformats.org/officeDocument/2006/relationships/hyperlink" Target="http://bikeportal.org.ua/index.php?option=com_comprofiler&amp;amp;task=userProfile&amp;amp;tab=61&amp;amp;user=627" TargetMode="External" /><Relationship Id="rId94" Type="http://schemas.openxmlformats.org/officeDocument/2006/relationships/hyperlink" Target="http://bikeportal.org.ua/index.php?option=com_comprofiler&amp;amp;task=userProfile&amp;amp;tab=61&amp;amp;user=560" TargetMode="External" /><Relationship Id="rId95" Type="http://schemas.openxmlformats.org/officeDocument/2006/relationships/hyperlink" Target="http://bikeportal.org.ua/index.php?option=com_comprofiler&amp;amp;task=userProfile&amp;amp;tab=61&amp;amp;user=560" TargetMode="External" /><Relationship Id="rId96" Type="http://schemas.openxmlformats.org/officeDocument/2006/relationships/hyperlink" Target="http://bikeportal.org.ua/index.php?option=com_comprofiler&amp;task=userProfile&amp;tab=61&amp;user=909" TargetMode="External" /><Relationship Id="rId97" Type="http://schemas.openxmlformats.org/officeDocument/2006/relationships/hyperlink" Target="http://bikeportal.org.ua/index.php?option=com_comprofiler&amp;task=userProfile&amp;tab=61&amp;user=909" TargetMode="External" /><Relationship Id="rId98" Type="http://schemas.openxmlformats.org/officeDocument/2006/relationships/hyperlink" Target="http://bikeportal.org.ua/index.php?option=com_comprofiler&amp;task=userProfile&amp;tab=61&amp;user=79" TargetMode="External" /><Relationship Id="rId99" Type="http://schemas.openxmlformats.org/officeDocument/2006/relationships/hyperlink" Target="http://bikeportal.org.ua/index.php?option=com_comprofiler&amp;task=userProfile&amp;tab=61&amp;user=79" TargetMode="External" /><Relationship Id="rId100" Type="http://schemas.openxmlformats.org/officeDocument/2006/relationships/hyperlink" Target="http://bikeportal.org.ua/index.php?option=com_comprofiler&amp;amp;task=userProfile&amp;amp;tab=61&amp;amp;user=623" TargetMode="External" /><Relationship Id="rId101" Type="http://schemas.openxmlformats.org/officeDocument/2006/relationships/hyperlink" Target="http://bikeportal.org.ua/index.php?option=com_comprofiler&amp;amp;task=userProfile&amp;amp;tab=61&amp;amp;user=623" TargetMode="External" /><Relationship Id="rId102" Type="http://schemas.openxmlformats.org/officeDocument/2006/relationships/hyperlink" Target="http://bikeportal.org.ua/index.php?option=com_comprofiler&amp;task=userProfile&amp;tab=61&amp;user=182" TargetMode="External" /><Relationship Id="rId103" Type="http://schemas.openxmlformats.org/officeDocument/2006/relationships/hyperlink" Target="http://bikeportal.org.ua/index.php?option=com_comprofiler&amp;task=userProfile&amp;tab=61&amp;user=182" TargetMode="External" /><Relationship Id="rId104" Type="http://schemas.openxmlformats.org/officeDocument/2006/relationships/hyperlink" Target="http://bikeportal.org.ua/index.php?option=com_comprofiler&amp;amp;task=userProfile&amp;amp;tab=61&amp;amp;user=533" TargetMode="External" /><Relationship Id="rId105" Type="http://schemas.openxmlformats.org/officeDocument/2006/relationships/hyperlink" Target="http://bikeportal.org.ua/index.php?option=com_comprofiler&amp;amp;task=userProfile&amp;amp;tab=61&amp;amp;user=533" TargetMode="External" /><Relationship Id="rId106" Type="http://schemas.openxmlformats.org/officeDocument/2006/relationships/hyperlink" Target="http://bikeportal.org.ua/index.php?option=com_comprofiler&amp;amp;task=userProfile&amp;amp;tab=61&amp;amp;user=602" TargetMode="External" /><Relationship Id="rId107" Type="http://schemas.openxmlformats.org/officeDocument/2006/relationships/hyperlink" Target="http://bikeportal.org.ua/index.php?option=com_comprofiler&amp;amp;task=userProfile&amp;amp;tab=61&amp;amp;user=602" TargetMode="External" /><Relationship Id="rId108" Type="http://schemas.openxmlformats.org/officeDocument/2006/relationships/hyperlink" Target="http://bikeportal.org.ua/index.php?option=com_comprofiler&amp;task=userProfile&amp;tab=61&amp;user=529" TargetMode="External" /><Relationship Id="rId109" Type="http://schemas.openxmlformats.org/officeDocument/2006/relationships/hyperlink" Target="http://bikeportal.org.ua/index.php?option=com_comprofiler&amp;task=userProfile&amp;tab=61&amp;user=529" TargetMode="External" /><Relationship Id="rId110" Type="http://schemas.openxmlformats.org/officeDocument/2006/relationships/hyperlink" Target="http://bikeportal.org.ua/index.php?option=com_comprofiler&amp;task=userProfile&amp;tab=61&amp;user=891" TargetMode="External" /><Relationship Id="rId111" Type="http://schemas.openxmlformats.org/officeDocument/2006/relationships/hyperlink" Target="http://bikeportal.org.ua/index.php?option=com_comprofiler&amp;task=userProfile&amp;tab=61&amp;user=891" TargetMode="External" /><Relationship Id="rId112" Type="http://schemas.openxmlformats.org/officeDocument/2006/relationships/hyperlink" Target="http://bikeportal.org.ua/index.php?option=com_comprofiler&amp;amp;task=userProfile&amp;amp;tab=61&amp;amp;user=615" TargetMode="External" /><Relationship Id="rId113" Type="http://schemas.openxmlformats.org/officeDocument/2006/relationships/hyperlink" Target="http://bikeportal.org.ua/index.php?option=com_comprofiler&amp;amp;task=userProfile&amp;amp;tab=61&amp;amp;user=61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keportal.org.ua/index.php?option=com_comprofiler&amp;amp;task=userProfile&amp;amp;tab=61&amp;amp;user=66" TargetMode="External" /><Relationship Id="rId2" Type="http://schemas.openxmlformats.org/officeDocument/2006/relationships/hyperlink" Target="http://bikeportal.org.ua/index.php?option=com_comprofiler&amp;amp;task=userProfile&amp;amp;tab=61&amp;amp;user=66" TargetMode="External" /><Relationship Id="rId3" Type="http://schemas.openxmlformats.org/officeDocument/2006/relationships/hyperlink" Target="http://bikeportal.org.ua/index.php?option=com_comprofiler&amp;amp;task=userProfile&amp;amp;tab=61&amp;amp;user=93" TargetMode="External" /><Relationship Id="rId4" Type="http://schemas.openxmlformats.org/officeDocument/2006/relationships/hyperlink" Target="http://bikeportal.org.ua/index.php?option=com_comprofiler&amp;amp;task=userProfile&amp;amp;tab=61&amp;amp;user=93" TargetMode="External" /><Relationship Id="rId5" Type="http://schemas.openxmlformats.org/officeDocument/2006/relationships/hyperlink" Target="http://bikeportal.org.ua/index.php?option=com_comprofiler&amp;amp;task=userProfile&amp;amp;tab=61&amp;amp;user=147" TargetMode="External" /><Relationship Id="rId6" Type="http://schemas.openxmlformats.org/officeDocument/2006/relationships/hyperlink" Target="http://bikeportal.org.ua/index.php?option=com_comprofiler&amp;amp;task=userProfile&amp;amp;tab=61&amp;amp;user=147" TargetMode="External" /><Relationship Id="rId7" Type="http://schemas.openxmlformats.org/officeDocument/2006/relationships/hyperlink" Target="http://bikeportal.org.ua/index.php?option=com_comprofiler&amp;task=userProfile&amp;tab=61&amp;user=917" TargetMode="External" /><Relationship Id="rId8" Type="http://schemas.openxmlformats.org/officeDocument/2006/relationships/hyperlink" Target="http://bikeportal.org.ua/index.php?option=com_comprofiler&amp;task=userProfile&amp;tab=61&amp;user=917" TargetMode="External" /><Relationship Id="rId9" Type="http://schemas.openxmlformats.org/officeDocument/2006/relationships/hyperlink" Target="http://bikeportal.org.ua/index.php?option=com_comprofiler&amp;task=userProfile&amp;tab=61&amp;user=247" TargetMode="External" /><Relationship Id="rId10" Type="http://schemas.openxmlformats.org/officeDocument/2006/relationships/hyperlink" Target="http://bikeportal.org.ua/index.php?option=com_comprofiler&amp;task=userProfile&amp;tab=61&amp;user=247" TargetMode="External" /><Relationship Id="rId11" Type="http://schemas.openxmlformats.org/officeDocument/2006/relationships/hyperlink" Target="http://bikeportal.org.ua/index.php?option=com_comprofiler&amp;task=userProfile&amp;tab=61&amp;user=875" TargetMode="External" /><Relationship Id="rId12" Type="http://schemas.openxmlformats.org/officeDocument/2006/relationships/hyperlink" Target="http://bikeportal.org.ua/index.php?option=com_comprofiler&amp;task=userProfile&amp;tab=61&amp;user=875" TargetMode="External" /><Relationship Id="rId13" Type="http://schemas.openxmlformats.org/officeDocument/2006/relationships/hyperlink" Target="http://bikeportal.org.ua/index.php?option=com_comprofiler&amp;task=userProfile&amp;tab=61&amp;user=906" TargetMode="External" /><Relationship Id="rId14" Type="http://schemas.openxmlformats.org/officeDocument/2006/relationships/hyperlink" Target="http://bikeportal.org.ua/index.php?option=com_comprofiler&amp;task=userProfile&amp;tab=61&amp;user=906" TargetMode="External" /><Relationship Id="rId15" Type="http://schemas.openxmlformats.org/officeDocument/2006/relationships/hyperlink" Target="http://bikeportal.org.ua/index.php?option=com_comprofiler&amp;amp;task=userProfile&amp;amp;tab=61&amp;amp;user=606" TargetMode="External" /><Relationship Id="rId16" Type="http://schemas.openxmlformats.org/officeDocument/2006/relationships/hyperlink" Target="http://bikeportal.org.ua/index.php?option=com_comprofiler&amp;amp;task=userProfile&amp;amp;tab=61&amp;amp;user=606" TargetMode="External" /><Relationship Id="rId17" Type="http://schemas.openxmlformats.org/officeDocument/2006/relationships/hyperlink" Target="http://bikeportal.org.ua/index.php?option=com_comprofiler&amp;amp;task=userProfile&amp;amp;tab=61&amp;amp;user=539" TargetMode="External" /><Relationship Id="rId18" Type="http://schemas.openxmlformats.org/officeDocument/2006/relationships/hyperlink" Target="http://bikeportal.org.ua/index.php?option=com_comprofiler&amp;amp;task=userProfile&amp;amp;tab=61&amp;amp;user=539" TargetMode="External" /><Relationship Id="rId19" Type="http://schemas.openxmlformats.org/officeDocument/2006/relationships/hyperlink" Target="http://bikeportal.org.ua/index.php?option=com_comprofiler&amp;amp;task=userProfile&amp;amp;tab=61&amp;amp;user=482" TargetMode="External" /><Relationship Id="rId20" Type="http://schemas.openxmlformats.org/officeDocument/2006/relationships/hyperlink" Target="http://bikeportal.org.ua/index.php?option=com_comprofiler&amp;amp;task=userProfile&amp;amp;tab=61&amp;amp;user=48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ikeportal.org.ua/index.php?option=com_comprofiler&amp;amp;task=userProfile&amp;amp;tab=61&amp;amp;user=88" TargetMode="External" /><Relationship Id="rId2" Type="http://schemas.openxmlformats.org/officeDocument/2006/relationships/hyperlink" Target="http://bikeportal.org.ua/index.php?option=com_comprofiler&amp;amp;task=userProfile&amp;amp;tab=61&amp;amp;user=88" TargetMode="External" /><Relationship Id="rId3" Type="http://schemas.openxmlformats.org/officeDocument/2006/relationships/hyperlink" Target="http://bikeportal.org.ua/index.php?option=com_comprofiler&amp;task=userProfile&amp;tab=61&amp;user=115" TargetMode="External" /><Relationship Id="rId4" Type="http://schemas.openxmlformats.org/officeDocument/2006/relationships/hyperlink" Target="http://bikeportal.org.ua/index.php?option=com_comprofiler&amp;task=userProfile&amp;tab=61&amp;user=11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ikeportal.org.ua/index.php?option=com_comprofiler&amp;amp;task=userProfile&amp;amp;tab=61&amp;amp;user=165" TargetMode="External" /><Relationship Id="rId2" Type="http://schemas.openxmlformats.org/officeDocument/2006/relationships/hyperlink" Target="http://bikeportal.org.ua/index.php?option=com_comprofiler&amp;amp;task=userProfile&amp;amp;tab=61&amp;amp;user=165" TargetMode="External" /><Relationship Id="rId3" Type="http://schemas.openxmlformats.org/officeDocument/2006/relationships/hyperlink" Target="http://bikeportal.org.ua/index.php?option=com_comprofiler&amp;amp;task=userProfile&amp;amp;tab=61&amp;amp;user=120" TargetMode="External" /><Relationship Id="rId4" Type="http://schemas.openxmlformats.org/officeDocument/2006/relationships/hyperlink" Target="http://bikeportal.org.ua/index.php?option=com_comprofiler&amp;amp;task=userProfile&amp;amp;tab=61&amp;amp;user=120" TargetMode="External" /><Relationship Id="rId5" Type="http://schemas.openxmlformats.org/officeDocument/2006/relationships/hyperlink" Target="http://bikeportal.org.ua/index.php?option=com_comprofiler&amp;amp;task=userProfile&amp;amp;tab=61&amp;amp;user=169" TargetMode="External" /><Relationship Id="rId6" Type="http://schemas.openxmlformats.org/officeDocument/2006/relationships/hyperlink" Target="http://bikeportal.org.ua/index.php?option=com_comprofiler&amp;amp;task=userProfile&amp;amp;tab=61&amp;amp;user=169" TargetMode="External" /><Relationship Id="rId7" Type="http://schemas.openxmlformats.org/officeDocument/2006/relationships/hyperlink" Target="http://bikeportal.org.ua/index.php?option=com_comprofiler&amp;amp;task=userProfile&amp;amp;tab=61&amp;amp;user=263" TargetMode="External" /><Relationship Id="rId8" Type="http://schemas.openxmlformats.org/officeDocument/2006/relationships/hyperlink" Target="http://bikeportal.org.ua/index.php?option=com_comprofiler&amp;amp;task=userProfile&amp;amp;tab=61&amp;amp;user=263" TargetMode="External" /><Relationship Id="rId9" Type="http://schemas.openxmlformats.org/officeDocument/2006/relationships/hyperlink" Target="http://bikeportal.org.ua/index.php?option=com_comprofiler&amp;amp;task=userProfile&amp;amp;tab=61&amp;amp;user=75" TargetMode="External" /><Relationship Id="rId10" Type="http://schemas.openxmlformats.org/officeDocument/2006/relationships/hyperlink" Target="http://bikeportal.org.ua/index.php?option=com_comprofiler&amp;amp;task=userProfile&amp;amp;tab=61&amp;amp;user=75" TargetMode="External" /><Relationship Id="rId11" Type="http://schemas.openxmlformats.org/officeDocument/2006/relationships/hyperlink" Target="http://bikeportal.org.ua/index.php?option=com_comprofiler&amp;amp;task=userProfile&amp;amp;tab=61&amp;amp;user=73" TargetMode="External" /><Relationship Id="rId12" Type="http://schemas.openxmlformats.org/officeDocument/2006/relationships/hyperlink" Target="http://bikeportal.org.ua/index.php?option=com_comprofiler&amp;amp;task=userProfile&amp;amp;tab=61&amp;amp;user=73" TargetMode="External" /><Relationship Id="rId13" Type="http://schemas.openxmlformats.org/officeDocument/2006/relationships/hyperlink" Target="http://bikeportal.org.ua/index.php?option=com_comprofiler&amp;amp;task=userProfile&amp;amp;tab=61&amp;amp;user=604" TargetMode="External" /><Relationship Id="rId14" Type="http://schemas.openxmlformats.org/officeDocument/2006/relationships/hyperlink" Target="http://bikeportal.org.ua/index.php?option=com_comprofiler&amp;amp;task=userProfile&amp;amp;tab=61&amp;amp;user=604" TargetMode="External" /><Relationship Id="rId15" Type="http://schemas.openxmlformats.org/officeDocument/2006/relationships/hyperlink" Target="http://bikeportal.org.ua/index.php?option=com_comprofiler&amp;amp;task=userProfile&amp;amp;tab=61&amp;amp;user=66" TargetMode="External" /><Relationship Id="rId16" Type="http://schemas.openxmlformats.org/officeDocument/2006/relationships/hyperlink" Target="http://bikeportal.org.ua/index.php?option=com_comprofiler&amp;amp;task=userProfile&amp;amp;tab=61&amp;amp;user=66" TargetMode="External" /><Relationship Id="rId17" Type="http://schemas.openxmlformats.org/officeDocument/2006/relationships/hyperlink" Target="http://bikeportal.org.ua/index.php?option=com_comprofiler&amp;amp;task=userProfile&amp;amp;tab=61&amp;amp;user=93" TargetMode="External" /><Relationship Id="rId18" Type="http://schemas.openxmlformats.org/officeDocument/2006/relationships/hyperlink" Target="http://bikeportal.org.ua/index.php?option=com_comprofiler&amp;amp;task=userProfile&amp;amp;tab=61&amp;amp;user=93" TargetMode="External" /><Relationship Id="rId19" Type="http://schemas.openxmlformats.org/officeDocument/2006/relationships/hyperlink" Target="http://bikeportal.org.ua/index.php?option=com_comprofiler&amp;amp;task=userProfile&amp;amp;tab=61&amp;amp;user=147" TargetMode="External" /><Relationship Id="rId20" Type="http://schemas.openxmlformats.org/officeDocument/2006/relationships/hyperlink" Target="http://bikeportal.org.ua/index.php?option=com_comprofiler&amp;amp;task=userProfile&amp;amp;tab=61&amp;amp;user=147" TargetMode="External" /><Relationship Id="rId21" Type="http://schemas.openxmlformats.org/officeDocument/2006/relationships/hyperlink" Target="http://bikeportal.org.ua/index.php?option=com_comprofiler&amp;amp;task=userProfile&amp;amp;tab=61&amp;amp;user=606" TargetMode="External" /><Relationship Id="rId22" Type="http://schemas.openxmlformats.org/officeDocument/2006/relationships/hyperlink" Target="http://bikeportal.org.ua/index.php?option=com_comprofiler&amp;amp;task=userProfile&amp;amp;tab=61&amp;amp;user=606" TargetMode="External" /><Relationship Id="rId23" Type="http://schemas.openxmlformats.org/officeDocument/2006/relationships/hyperlink" Target="http://bikeportal.org.ua/index.php?option=com_comprofiler&amp;amp;task=userProfile&amp;amp;tab=61&amp;amp;user=539" TargetMode="External" /><Relationship Id="rId24" Type="http://schemas.openxmlformats.org/officeDocument/2006/relationships/hyperlink" Target="http://bikeportal.org.ua/index.php?option=com_comprofiler&amp;amp;task=userProfile&amp;amp;tab=61&amp;amp;user=539" TargetMode="External" /><Relationship Id="rId25" Type="http://schemas.openxmlformats.org/officeDocument/2006/relationships/hyperlink" Target="http://bikeportal.org.ua/index.php?option=com_comprofiler&amp;amp;task=userProfile&amp;amp;tab=61&amp;amp;user=482" TargetMode="External" /><Relationship Id="rId26" Type="http://schemas.openxmlformats.org/officeDocument/2006/relationships/hyperlink" Target="http://bikeportal.org.ua/index.php?option=com_comprofiler&amp;amp;task=userProfile&amp;amp;tab=61&amp;amp;user=482" TargetMode="External" /><Relationship Id="rId27" Type="http://schemas.openxmlformats.org/officeDocument/2006/relationships/hyperlink" Target="http://bikeportal.org.ua/index.php?option=com_comprofiler&amp;amp;task=userProfile&amp;amp;tab=61&amp;amp;user=608" TargetMode="External" /><Relationship Id="rId28" Type="http://schemas.openxmlformats.org/officeDocument/2006/relationships/hyperlink" Target="http://bikeportal.org.ua/index.php?option=com_comprofiler&amp;amp;task=userProfile&amp;amp;tab=61&amp;amp;user=608" TargetMode="External" /><Relationship Id="rId29" Type="http://schemas.openxmlformats.org/officeDocument/2006/relationships/hyperlink" Target="http://bikeportal.org.ua/index.php?option=com_comprofiler&amp;amp;task=userProfile&amp;amp;tab=61&amp;amp;user=170" TargetMode="External" /><Relationship Id="rId30" Type="http://schemas.openxmlformats.org/officeDocument/2006/relationships/hyperlink" Target="http://bikeportal.org.ua/index.php?option=com_comprofiler&amp;amp;task=userProfile&amp;amp;tab=61&amp;amp;user=170" TargetMode="External" /><Relationship Id="rId31" Type="http://schemas.openxmlformats.org/officeDocument/2006/relationships/hyperlink" Target="http://bikeportal.org.ua/index.php?option=com_comprofiler&amp;amp;task=userProfile&amp;amp;tab=61&amp;amp;user=605" TargetMode="External" /><Relationship Id="rId32" Type="http://schemas.openxmlformats.org/officeDocument/2006/relationships/hyperlink" Target="http://bikeportal.org.ua/index.php?option=com_comprofiler&amp;amp;task=userProfile&amp;amp;tab=61&amp;amp;user=605" TargetMode="External" /><Relationship Id="rId33" Type="http://schemas.openxmlformats.org/officeDocument/2006/relationships/hyperlink" Target="http://bikeportal.org.ua/index.php?option=com_comprofiler&amp;amp;task=userProfile&amp;amp;tab=61&amp;amp;user=398" TargetMode="External" /><Relationship Id="rId34" Type="http://schemas.openxmlformats.org/officeDocument/2006/relationships/hyperlink" Target="http://bikeportal.org.ua/index.php?option=com_comprofiler&amp;amp;task=userProfile&amp;amp;tab=61&amp;amp;user=398" TargetMode="External" /><Relationship Id="rId35" Type="http://schemas.openxmlformats.org/officeDocument/2006/relationships/hyperlink" Target="http://bikeportal.org.ua/index.php?option=com_comprofiler&amp;amp;task=userProfile&amp;amp;tab=61&amp;amp;user=563" TargetMode="External" /><Relationship Id="rId36" Type="http://schemas.openxmlformats.org/officeDocument/2006/relationships/hyperlink" Target="http://bikeportal.org.ua/index.php?option=com_comprofiler&amp;amp;task=userProfile&amp;amp;tab=61&amp;amp;user=563" TargetMode="External" /><Relationship Id="rId37" Type="http://schemas.openxmlformats.org/officeDocument/2006/relationships/hyperlink" Target="http://bikeportal.org.ua/index.php?option=com_comprofiler&amp;amp;task=userProfile&amp;amp;tab=61&amp;amp;user=577" TargetMode="External" /><Relationship Id="rId38" Type="http://schemas.openxmlformats.org/officeDocument/2006/relationships/hyperlink" Target="http://bikeportal.org.ua/index.php?option=com_comprofiler&amp;amp;task=userProfile&amp;amp;tab=61&amp;amp;user=577" TargetMode="External" /><Relationship Id="rId39" Type="http://schemas.openxmlformats.org/officeDocument/2006/relationships/hyperlink" Target="http://bikeportal.org.ua/index.php?option=com_comprofiler&amp;amp;task=userProfile&amp;amp;tab=61&amp;amp;user=77" TargetMode="External" /><Relationship Id="rId40" Type="http://schemas.openxmlformats.org/officeDocument/2006/relationships/hyperlink" Target="http://bikeportal.org.ua/index.php?option=com_comprofiler&amp;amp;task=userProfile&amp;amp;tab=61&amp;amp;user=77" TargetMode="External" /><Relationship Id="rId41" Type="http://schemas.openxmlformats.org/officeDocument/2006/relationships/hyperlink" Target="http://bikeportal.org.ua/index.php?option=com_comprofiler&amp;amp;task=userProfile&amp;amp;tab=61&amp;amp;user=625" TargetMode="External" /><Relationship Id="rId42" Type="http://schemas.openxmlformats.org/officeDocument/2006/relationships/hyperlink" Target="http://bikeportal.org.ua/index.php?option=com_comprofiler&amp;amp;task=userProfile&amp;amp;tab=61&amp;amp;user=625" TargetMode="External" /><Relationship Id="rId43" Type="http://schemas.openxmlformats.org/officeDocument/2006/relationships/hyperlink" Target="http://bikeportal.org.ua/index.php?option=com_comprofiler&amp;amp;task=userProfile&amp;amp;tab=61&amp;amp;user=181" TargetMode="External" /><Relationship Id="rId44" Type="http://schemas.openxmlformats.org/officeDocument/2006/relationships/hyperlink" Target="http://bikeportal.org.ua/index.php?option=com_comprofiler&amp;amp;task=userProfile&amp;amp;tab=61&amp;amp;user=181" TargetMode="External" /><Relationship Id="rId45" Type="http://schemas.openxmlformats.org/officeDocument/2006/relationships/hyperlink" Target="http://bikeportal.org.ua/index.php?option=com_comprofiler&amp;amp;task=userProfile&amp;amp;tab=61&amp;amp;user=636" TargetMode="External" /><Relationship Id="rId46" Type="http://schemas.openxmlformats.org/officeDocument/2006/relationships/hyperlink" Target="http://bikeportal.org.ua/index.php?option=com_comprofiler&amp;amp;task=userProfile&amp;amp;tab=61&amp;amp;user=636" TargetMode="External" /><Relationship Id="rId47" Type="http://schemas.openxmlformats.org/officeDocument/2006/relationships/hyperlink" Target="http://bikeportal.org.ua/index.php?option=com_comprofiler&amp;amp;task=userProfile&amp;amp;tab=61&amp;amp;user=610" TargetMode="External" /><Relationship Id="rId48" Type="http://schemas.openxmlformats.org/officeDocument/2006/relationships/hyperlink" Target="http://bikeportal.org.ua/index.php?option=com_comprofiler&amp;amp;task=userProfile&amp;amp;tab=61&amp;amp;user=610" TargetMode="External" /><Relationship Id="rId49" Type="http://schemas.openxmlformats.org/officeDocument/2006/relationships/hyperlink" Target="http://bikeportal.org.ua/index.php?option=com_comprofiler&amp;amp;task=userProfile&amp;amp;tab=61&amp;amp;user=627" TargetMode="External" /><Relationship Id="rId50" Type="http://schemas.openxmlformats.org/officeDocument/2006/relationships/hyperlink" Target="http://bikeportal.org.ua/index.php?option=com_comprofiler&amp;amp;task=userProfile&amp;amp;tab=61&amp;amp;user=627" TargetMode="External" /><Relationship Id="rId51" Type="http://schemas.openxmlformats.org/officeDocument/2006/relationships/hyperlink" Target="http://bikeportal.org.ua/index.php?option=com_comprofiler&amp;amp;task=userProfile&amp;amp;tab=61&amp;amp;user=609" TargetMode="External" /><Relationship Id="rId52" Type="http://schemas.openxmlformats.org/officeDocument/2006/relationships/hyperlink" Target="http://bikeportal.org.ua/index.php?option=com_comprofiler&amp;amp;task=userProfile&amp;amp;tab=61&amp;amp;user=609" TargetMode="External" /><Relationship Id="rId53" Type="http://schemas.openxmlformats.org/officeDocument/2006/relationships/hyperlink" Target="http://bikeportal.org.ua/index.php?option=com_comprofiler&amp;amp;task=userProfile&amp;amp;tab=61&amp;amp;user=640" TargetMode="External" /><Relationship Id="rId54" Type="http://schemas.openxmlformats.org/officeDocument/2006/relationships/hyperlink" Target="http://bikeportal.org.ua/index.php?option=com_comprofiler&amp;amp;task=userProfile&amp;amp;tab=61&amp;amp;user=640" TargetMode="External" /><Relationship Id="rId55" Type="http://schemas.openxmlformats.org/officeDocument/2006/relationships/hyperlink" Target="http://bikeportal.org.ua/index.php?option=com_comprofiler&amp;amp;task=userProfile&amp;amp;tab=61&amp;amp;user=364" TargetMode="External" /><Relationship Id="rId56" Type="http://schemas.openxmlformats.org/officeDocument/2006/relationships/hyperlink" Target="http://bikeportal.org.ua/index.php?option=com_comprofiler&amp;amp;task=userProfile&amp;amp;tab=61&amp;amp;user=364" TargetMode="External" /><Relationship Id="rId57" Type="http://schemas.openxmlformats.org/officeDocument/2006/relationships/hyperlink" Target="http://bikeportal.org.ua/index.php?option=com_comprofiler&amp;amp;task=userProfile&amp;amp;tab=61&amp;amp;user=574" TargetMode="External" /><Relationship Id="rId58" Type="http://schemas.openxmlformats.org/officeDocument/2006/relationships/hyperlink" Target="http://bikeportal.org.ua/index.php?option=com_comprofiler&amp;amp;task=userProfile&amp;amp;tab=61&amp;amp;user=574" TargetMode="External" /><Relationship Id="rId59" Type="http://schemas.openxmlformats.org/officeDocument/2006/relationships/hyperlink" Target="http://bikeportal.org.ua/index.php?option=com_comprofiler&amp;amp;task=userProfile&amp;amp;tab=61&amp;amp;user=616" TargetMode="External" /><Relationship Id="rId60" Type="http://schemas.openxmlformats.org/officeDocument/2006/relationships/hyperlink" Target="http://bikeportal.org.ua/index.php?option=com_comprofiler&amp;amp;task=userProfile&amp;amp;tab=61&amp;amp;user=616" TargetMode="External" /><Relationship Id="rId61" Type="http://schemas.openxmlformats.org/officeDocument/2006/relationships/hyperlink" Target="http://bikeportal.org.ua/index.php?option=com_comprofiler&amp;amp;task=userProfile&amp;amp;tab=61&amp;amp;user=584" TargetMode="External" /><Relationship Id="rId62" Type="http://schemas.openxmlformats.org/officeDocument/2006/relationships/hyperlink" Target="http://bikeportal.org.ua/index.php?option=com_comprofiler&amp;amp;task=userProfile&amp;amp;tab=61&amp;amp;user=584" TargetMode="External" /><Relationship Id="rId63" Type="http://schemas.openxmlformats.org/officeDocument/2006/relationships/hyperlink" Target="http://bikeportal.org.ua/index.php?option=com_comprofiler&amp;amp;task=userProfile&amp;amp;tab=61&amp;amp;user=548" TargetMode="External" /><Relationship Id="rId64" Type="http://schemas.openxmlformats.org/officeDocument/2006/relationships/hyperlink" Target="http://bikeportal.org.ua/index.php?option=com_comprofiler&amp;amp;task=userProfile&amp;amp;tab=61&amp;amp;user=548" TargetMode="External" /><Relationship Id="rId65" Type="http://schemas.openxmlformats.org/officeDocument/2006/relationships/hyperlink" Target="http://bikeportal.org.ua/index.php?option=com_comprofiler&amp;amp;task=userProfile&amp;amp;tab=61&amp;amp;user=560" TargetMode="External" /><Relationship Id="rId66" Type="http://schemas.openxmlformats.org/officeDocument/2006/relationships/hyperlink" Target="http://bikeportal.org.ua/index.php?option=com_comprofiler&amp;amp;task=userProfile&amp;amp;tab=61&amp;amp;user=560" TargetMode="External" /><Relationship Id="rId67" Type="http://schemas.openxmlformats.org/officeDocument/2006/relationships/hyperlink" Target="http://bikeportal.org.ua/index.php?option=com_comprofiler&amp;amp;task=userProfile&amp;amp;tab=61&amp;amp;user=623" TargetMode="External" /><Relationship Id="rId68" Type="http://schemas.openxmlformats.org/officeDocument/2006/relationships/hyperlink" Target="http://bikeportal.org.ua/index.php?option=com_comprofiler&amp;amp;task=userProfile&amp;amp;tab=61&amp;amp;user=623" TargetMode="External" /><Relationship Id="rId69" Type="http://schemas.openxmlformats.org/officeDocument/2006/relationships/hyperlink" Target="http://bikeportal.org.ua/index.php?option=com_comprofiler&amp;amp;task=userProfile&amp;amp;tab=61&amp;amp;user=382" TargetMode="External" /><Relationship Id="rId70" Type="http://schemas.openxmlformats.org/officeDocument/2006/relationships/hyperlink" Target="http://bikeportal.org.ua/index.php?option=com_comprofiler&amp;amp;task=userProfile&amp;amp;tab=61&amp;amp;user=382" TargetMode="External" /><Relationship Id="rId71" Type="http://schemas.openxmlformats.org/officeDocument/2006/relationships/hyperlink" Target="http://bikeportal.org.ua/index.php?option=com_comprofiler&amp;amp;task=userProfile&amp;amp;tab=61&amp;amp;user=533" TargetMode="External" /><Relationship Id="rId72" Type="http://schemas.openxmlformats.org/officeDocument/2006/relationships/hyperlink" Target="http://bikeportal.org.ua/index.php?option=com_comprofiler&amp;amp;task=userProfile&amp;amp;tab=61&amp;amp;user=533" TargetMode="External" /><Relationship Id="rId73" Type="http://schemas.openxmlformats.org/officeDocument/2006/relationships/hyperlink" Target="http://bikeportal.org.ua/index.php?option=com_comprofiler&amp;amp;task=userProfile&amp;amp;tab=61&amp;amp;user=602" TargetMode="External" /><Relationship Id="rId74" Type="http://schemas.openxmlformats.org/officeDocument/2006/relationships/hyperlink" Target="http://bikeportal.org.ua/index.php?option=com_comprofiler&amp;amp;task=userProfile&amp;amp;tab=61&amp;amp;user=602" TargetMode="External" /><Relationship Id="rId75" Type="http://schemas.openxmlformats.org/officeDocument/2006/relationships/hyperlink" Target="http://bikeportal.org.ua/index.php?option=com_comprofiler&amp;amp;task=userProfile&amp;amp;tab=61&amp;amp;user=259" TargetMode="External" /><Relationship Id="rId76" Type="http://schemas.openxmlformats.org/officeDocument/2006/relationships/hyperlink" Target="http://bikeportal.org.ua/index.php?option=com_comprofiler&amp;amp;task=userProfile&amp;amp;tab=61&amp;amp;user=259" TargetMode="External" /><Relationship Id="rId77" Type="http://schemas.openxmlformats.org/officeDocument/2006/relationships/hyperlink" Target="http://bikeportal.org.ua/index.php?option=com_comprofiler&amp;amp;task=userProfile&amp;amp;tab=61&amp;amp;user=615" TargetMode="External" /><Relationship Id="rId78" Type="http://schemas.openxmlformats.org/officeDocument/2006/relationships/hyperlink" Target="http://bikeportal.org.ua/index.php?option=com_comprofiler&amp;amp;task=userProfile&amp;amp;tab=61&amp;amp;user=615" TargetMode="External" /><Relationship Id="rId79" Type="http://schemas.openxmlformats.org/officeDocument/2006/relationships/hyperlink" Target="http://bikeportal.org.ua/index.php?option=com_comprofiler&amp;amp;task=userProfile&amp;amp;tab=61&amp;amp;user=249" TargetMode="External" /><Relationship Id="rId80" Type="http://schemas.openxmlformats.org/officeDocument/2006/relationships/hyperlink" Target="http://bikeportal.org.ua/index.php?option=com_comprofiler&amp;amp;task=userProfile&amp;amp;tab=61&amp;amp;user=249" TargetMode="External" /><Relationship Id="rId81" Type="http://schemas.openxmlformats.org/officeDocument/2006/relationships/hyperlink" Target="http://bikeportal.org.ua/index.php?option=com_comprofiler&amp;amp;task=userProfile&amp;amp;tab=61&amp;amp;user=88" TargetMode="External" /><Relationship Id="rId82" Type="http://schemas.openxmlformats.org/officeDocument/2006/relationships/hyperlink" Target="http://bikeportal.org.ua/index.php?option=com_comprofiler&amp;amp;task=userProfile&amp;amp;tab=61&amp;amp;user=88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ikeportal.org.ua/index.php?option=com_comprofiler&amp;task=userProfile&amp;tab=61&amp;user=611" TargetMode="External" /><Relationship Id="rId2" Type="http://schemas.openxmlformats.org/officeDocument/2006/relationships/hyperlink" Target="http://bikeportal.org.ua/index.php?option=com_comprofiler&amp;task=userProfile&amp;tab=61&amp;user=611" TargetMode="External" /><Relationship Id="rId3" Type="http://schemas.openxmlformats.org/officeDocument/2006/relationships/hyperlink" Target="http://bikeportal.org.ua/index.php?option=com_comprofiler&amp;task=userProfile&amp;tab=61&amp;user=169" TargetMode="External" /><Relationship Id="rId4" Type="http://schemas.openxmlformats.org/officeDocument/2006/relationships/hyperlink" Target="http://bikeportal.org.ua/index.php?option=com_comprofiler&amp;task=userProfile&amp;tab=61&amp;user=169" TargetMode="External" /><Relationship Id="rId5" Type="http://schemas.openxmlformats.org/officeDocument/2006/relationships/hyperlink" Target="http://bikeportal.org.ua/index.php?option=com_comprofiler&amp;task=userProfile&amp;tab=61&amp;user=280" TargetMode="External" /><Relationship Id="rId6" Type="http://schemas.openxmlformats.org/officeDocument/2006/relationships/hyperlink" Target="http://bikeportal.org.ua/index.php?option=com_comprofiler&amp;task=userProfile&amp;tab=61&amp;user=280" TargetMode="External" /><Relationship Id="rId7" Type="http://schemas.openxmlformats.org/officeDocument/2006/relationships/hyperlink" Target="http://bikeportal.org.ua/index.php?option=com_comprofiler&amp;task=userProfile&amp;tab=61&amp;user=341" TargetMode="External" /><Relationship Id="rId8" Type="http://schemas.openxmlformats.org/officeDocument/2006/relationships/hyperlink" Target="http://bikeportal.org.ua/index.php?option=com_comprofiler&amp;task=userProfile&amp;tab=61&amp;user=341" TargetMode="External" /><Relationship Id="rId9" Type="http://schemas.openxmlformats.org/officeDocument/2006/relationships/hyperlink" Target="http://bikeportal.org.ua/index.php?option=com_comprofiler&amp;task=userProfile&amp;tab=61&amp;user=131" TargetMode="External" /><Relationship Id="rId10" Type="http://schemas.openxmlformats.org/officeDocument/2006/relationships/hyperlink" Target="http://bikeportal.org.ua/index.php?option=com_comprofiler&amp;task=userProfile&amp;tab=61&amp;user=131" TargetMode="External" /><Relationship Id="rId11" Type="http://schemas.openxmlformats.org/officeDocument/2006/relationships/hyperlink" Target="http://bikeportal.org.ua/index.php?option=com_comprofiler&amp;task=userProfile&amp;tab=61&amp;user=897" TargetMode="External" /><Relationship Id="rId12" Type="http://schemas.openxmlformats.org/officeDocument/2006/relationships/hyperlink" Target="http://bikeportal.org.ua/index.php?option=com_comprofiler&amp;task=userProfile&amp;tab=61&amp;user=897" TargetMode="External" /><Relationship Id="rId13" Type="http://schemas.openxmlformats.org/officeDocument/2006/relationships/hyperlink" Target="http://bikeportal.org.ua/index.php?option=com_comprofiler&amp;task=userProfile&amp;tab=61&amp;user=249" TargetMode="External" /><Relationship Id="rId14" Type="http://schemas.openxmlformats.org/officeDocument/2006/relationships/hyperlink" Target="http://bikeportal.org.ua/index.php?option=com_comprofiler&amp;task=userProfile&amp;tab=61&amp;user=249" TargetMode="External" /><Relationship Id="rId15" Type="http://schemas.openxmlformats.org/officeDocument/2006/relationships/hyperlink" Target="http://bikeportal.org.ua/index.php?option=com_comprofiler&amp;task=userProfile&amp;tab=61&amp;user=115" TargetMode="External" /><Relationship Id="rId16" Type="http://schemas.openxmlformats.org/officeDocument/2006/relationships/hyperlink" Target="http://bikeportal.org.ua/index.php?option=com_comprofiler&amp;task=userProfile&amp;tab=61&amp;user=115" TargetMode="External" /><Relationship Id="rId17" Type="http://schemas.openxmlformats.org/officeDocument/2006/relationships/hyperlink" Target="http://bikeportal.org.ua/index.php?option=com_comprofiler&amp;task=userProfile&amp;tab=61&amp;user=364" TargetMode="External" /><Relationship Id="rId18" Type="http://schemas.openxmlformats.org/officeDocument/2006/relationships/hyperlink" Target="http://bikeportal.org.ua/index.php?option=com_comprofiler&amp;task=userProfile&amp;tab=61&amp;user=364" TargetMode="External" /><Relationship Id="rId19" Type="http://schemas.openxmlformats.org/officeDocument/2006/relationships/hyperlink" Target="http://bikeportal.org.ua/index.php?option=com_comprofiler&amp;task=userProfile&amp;tab=61&amp;user=398" TargetMode="External" /><Relationship Id="rId20" Type="http://schemas.openxmlformats.org/officeDocument/2006/relationships/hyperlink" Target="http://bikeportal.org.ua/index.php?option=com_comprofiler&amp;task=userProfile&amp;tab=61&amp;user=398" TargetMode="External" /><Relationship Id="rId21" Type="http://schemas.openxmlformats.org/officeDocument/2006/relationships/hyperlink" Target="http://bikeportal.org.ua/index.php?option=com_comprofiler&amp;task=userProfile&amp;tab=61&amp;user=913" TargetMode="External" /><Relationship Id="rId22" Type="http://schemas.openxmlformats.org/officeDocument/2006/relationships/hyperlink" Target="http://bikeportal.org.ua/index.php?option=com_comprofiler&amp;task=userProfile&amp;tab=61&amp;user=636" TargetMode="External" /><Relationship Id="rId23" Type="http://schemas.openxmlformats.org/officeDocument/2006/relationships/hyperlink" Target="http://bikeportal.org.ua/index.php?option=com_comprofiler&amp;task=userProfile&amp;tab=61&amp;user=636" TargetMode="External" /><Relationship Id="rId24" Type="http://schemas.openxmlformats.org/officeDocument/2006/relationships/hyperlink" Target="http://bikeportal.org.ua/index.php?option=com_comprofiler&amp;task=userProfile&amp;tab=61&amp;user=567" TargetMode="External" /><Relationship Id="rId25" Type="http://schemas.openxmlformats.org/officeDocument/2006/relationships/hyperlink" Target="http://bikeportal.org.ua/index.php?option=com_comprofiler&amp;task=userProfile&amp;tab=61&amp;user=567" TargetMode="External" /><Relationship Id="rId26" Type="http://schemas.openxmlformats.org/officeDocument/2006/relationships/hyperlink" Target="http://bikeportal.org.ua/index.php?option=com_comprofiler&amp;task=userProfile&amp;tab=61&amp;user=574" TargetMode="External" /><Relationship Id="rId27" Type="http://schemas.openxmlformats.org/officeDocument/2006/relationships/hyperlink" Target="http://bikeportal.org.ua/index.php?option=com_comprofiler&amp;task=userProfile&amp;tab=61&amp;user=574" TargetMode="External" /><Relationship Id="rId28" Type="http://schemas.openxmlformats.org/officeDocument/2006/relationships/hyperlink" Target="http://bikeportal.org.ua/index.php?option=com_comprofiler&amp;task=userProfile&amp;tab=61&amp;user=383" TargetMode="External" /><Relationship Id="rId29" Type="http://schemas.openxmlformats.org/officeDocument/2006/relationships/hyperlink" Target="http://bikeportal.org.ua/index.php?option=com_comprofiler&amp;task=userProfile&amp;tab=61&amp;user=584" TargetMode="External" /><Relationship Id="rId30" Type="http://schemas.openxmlformats.org/officeDocument/2006/relationships/hyperlink" Target="http://bikeportal.org.ua/index.php?option=com_comprofiler&amp;task=userProfile&amp;tab=61&amp;user=584" TargetMode="External" /><Relationship Id="rId31" Type="http://schemas.openxmlformats.org/officeDocument/2006/relationships/hyperlink" Target="http://bikeportal.org.ua/index.php?option=com_comprofiler&amp;task=userProfile&amp;tab=61&amp;user=899" TargetMode="External" /><Relationship Id="rId32" Type="http://schemas.openxmlformats.org/officeDocument/2006/relationships/hyperlink" Target="http://bikeportal.org.ua/index.php?option=com_comprofiler&amp;task=userProfile&amp;tab=61&amp;user=899" TargetMode="External" /><Relationship Id="rId33" Type="http://schemas.openxmlformats.org/officeDocument/2006/relationships/hyperlink" Target="http://bikeportal.org.ua/index.php?option=com_comprofiler&amp;task=userProfile&amp;tab=61&amp;user=471" TargetMode="External" /><Relationship Id="rId34" Type="http://schemas.openxmlformats.org/officeDocument/2006/relationships/hyperlink" Target="http://bikeportal.org.ua/index.php?option=com_comprofiler&amp;task=userProfile&amp;tab=61&amp;user=563" TargetMode="External" /><Relationship Id="rId35" Type="http://schemas.openxmlformats.org/officeDocument/2006/relationships/hyperlink" Target="http://bikeportal.org.ua/index.php?option=com_comprofiler&amp;task=userProfile&amp;tab=61&amp;user=563" TargetMode="External" /><Relationship Id="rId36" Type="http://schemas.openxmlformats.org/officeDocument/2006/relationships/hyperlink" Target="http://bikeportal.org.ua/index.php?option=com_comprofiler&amp;task=userProfile&amp;tab=61&amp;user=259" TargetMode="External" /><Relationship Id="rId37" Type="http://schemas.openxmlformats.org/officeDocument/2006/relationships/hyperlink" Target="http://bikeportal.org.ua/index.php?option=com_comprofiler&amp;task=userProfile&amp;tab=61&amp;user=259" TargetMode="External" /><Relationship Id="rId38" Type="http://schemas.openxmlformats.org/officeDocument/2006/relationships/hyperlink" Target="http://bikeportal.org.ua/index.php?option=com_comprofiler&amp;task=userProfile&amp;tab=61&amp;user=422" TargetMode="External" /><Relationship Id="rId39" Type="http://schemas.openxmlformats.org/officeDocument/2006/relationships/hyperlink" Target="http://bikeportal.org.ua/index.php?option=com_comprofiler&amp;task=userProfile&amp;tab=61&amp;user=422" TargetMode="External" /><Relationship Id="rId40" Type="http://schemas.openxmlformats.org/officeDocument/2006/relationships/hyperlink" Target="http://bikeportal.org.ua/index.php?option=com_comprofiler&amp;task=userProfile&amp;tab=61&amp;user=767" TargetMode="External" /><Relationship Id="rId41" Type="http://schemas.openxmlformats.org/officeDocument/2006/relationships/hyperlink" Target="http://bikeportal.org.ua/index.php?option=com_comprofiler&amp;task=userProfile&amp;tab=61&amp;user=767" TargetMode="External" /><Relationship Id="rId42" Type="http://schemas.openxmlformats.org/officeDocument/2006/relationships/hyperlink" Target="http://bikeportal.org.ua/index.php?option=com_comprofiler&amp;task=userProfile&amp;tab=61&amp;user=909" TargetMode="External" /><Relationship Id="rId43" Type="http://schemas.openxmlformats.org/officeDocument/2006/relationships/hyperlink" Target="http://bikeportal.org.ua/index.php?option=com_comprofiler&amp;task=userProfile&amp;tab=61&amp;user=909" TargetMode="External" /><Relationship Id="rId44" Type="http://schemas.openxmlformats.org/officeDocument/2006/relationships/hyperlink" Target="http://bikeportal.org.ua/index.php?option=com_comprofiler&amp;task=userProfile&amp;tab=61&amp;user=265" TargetMode="External" /><Relationship Id="rId45" Type="http://schemas.openxmlformats.org/officeDocument/2006/relationships/hyperlink" Target="http://bikeportal.org.ua/index.php?option=com_comprofiler&amp;task=userProfile&amp;tab=61&amp;user=265" TargetMode="External" /><Relationship Id="rId46" Type="http://schemas.openxmlformats.org/officeDocument/2006/relationships/hyperlink" Target="http://bikeportal.org.ua/index.php?option=com_comprofiler&amp;task=userProfile&amp;tab=61&amp;user=84" TargetMode="External" /><Relationship Id="rId47" Type="http://schemas.openxmlformats.org/officeDocument/2006/relationships/hyperlink" Target="http://bikeportal.org.ua/index.php?option=com_comprofiler&amp;task=userProfile&amp;tab=61&amp;user=84" TargetMode="External" /><Relationship Id="rId48" Type="http://schemas.openxmlformats.org/officeDocument/2006/relationships/hyperlink" Target="http://bikeportal.org.ua/index.php?option=com_comprofiler&amp;task=userProfile&amp;tab=61&amp;user=85" TargetMode="External" /><Relationship Id="rId49" Type="http://schemas.openxmlformats.org/officeDocument/2006/relationships/hyperlink" Target="http://bikeportal.org.ua/index.php?option=com_comprofiler&amp;task=userProfile&amp;tab=61&amp;user=85" TargetMode="External" /><Relationship Id="rId50" Type="http://schemas.openxmlformats.org/officeDocument/2006/relationships/hyperlink" Target="http://bikeportal.org.ua/index.php?option=com_comprofiler&amp;task=userProfile&amp;tab=61&amp;user=182" TargetMode="External" /><Relationship Id="rId51" Type="http://schemas.openxmlformats.org/officeDocument/2006/relationships/hyperlink" Target="http://bikeportal.org.ua/index.php?option=com_comprofiler&amp;task=userProfile&amp;tab=61&amp;user=182" TargetMode="External" /><Relationship Id="rId52" Type="http://schemas.openxmlformats.org/officeDocument/2006/relationships/hyperlink" Target="http://bikeportal.org.ua/index.php?option=com_comprofiler&amp;task=userProfile&amp;tab=61&amp;user=891" TargetMode="External" /><Relationship Id="rId53" Type="http://schemas.openxmlformats.org/officeDocument/2006/relationships/hyperlink" Target="http://bikeportal.org.ua/index.php?option=com_comprofiler&amp;task=userProfile&amp;tab=61&amp;user=891" TargetMode="External" /><Relationship Id="rId54" Type="http://schemas.openxmlformats.org/officeDocument/2006/relationships/hyperlink" Target="http://bikeportal.org.ua/index.php?option=com_comprofiler&amp;task=userProfile&amp;tab=61&amp;user=66" TargetMode="External" /><Relationship Id="rId55" Type="http://schemas.openxmlformats.org/officeDocument/2006/relationships/hyperlink" Target="http://bikeportal.org.ua/index.php?option=com_comprofiler&amp;task=userProfile&amp;tab=61&amp;user=66" TargetMode="External" /><Relationship Id="rId56" Type="http://schemas.openxmlformats.org/officeDocument/2006/relationships/hyperlink" Target="http://bikeportal.org.ua/index.php?option=com_comprofiler&amp;task=userProfile&amp;tab=61&amp;user=917" TargetMode="External" /><Relationship Id="rId57" Type="http://schemas.openxmlformats.org/officeDocument/2006/relationships/hyperlink" Target="http://bikeportal.org.ua/index.php?option=com_comprofiler&amp;task=userProfile&amp;tab=61&amp;user=917" TargetMode="External" /><Relationship Id="rId58" Type="http://schemas.openxmlformats.org/officeDocument/2006/relationships/hyperlink" Target="http://bikeportal.org.ua/index.php?option=com_comprofiler&amp;task=userProfile&amp;tab=61&amp;user=247" TargetMode="External" /><Relationship Id="rId59" Type="http://schemas.openxmlformats.org/officeDocument/2006/relationships/hyperlink" Target="http://bikeportal.org.ua/index.php?option=com_comprofiler&amp;task=userProfile&amp;tab=61&amp;user=247" TargetMode="External" /><Relationship Id="rId60" Type="http://schemas.openxmlformats.org/officeDocument/2006/relationships/hyperlink" Target="http://bikeportal.org.ua/index.php?option=com_comprofiler&amp;task=userProfile&amp;tab=61&amp;user=165" TargetMode="External" /><Relationship Id="rId61" Type="http://schemas.openxmlformats.org/officeDocument/2006/relationships/hyperlink" Target="http://bikeportal.org.ua/index.php?option=com_comprofiler&amp;task=userProfile&amp;tab=61&amp;user=165" TargetMode="External" /><Relationship Id="rId62" Type="http://schemas.openxmlformats.org/officeDocument/2006/relationships/hyperlink" Target="http://bikeportal.org.ua/index.php?option=com_comprofiler&amp;task=userProfile&amp;tab=61&amp;user=170" TargetMode="External" /><Relationship Id="rId63" Type="http://schemas.openxmlformats.org/officeDocument/2006/relationships/hyperlink" Target="http://bikeportal.org.ua/index.php?option=com_comprofiler&amp;task=userProfile&amp;tab=61&amp;user=170" TargetMode="External" /><Relationship Id="rId64" Type="http://schemas.openxmlformats.org/officeDocument/2006/relationships/hyperlink" Target="http://bikeportal.org.ua/index.php?option=com_comprofiler&amp;task=userProfile&amp;tab=61&amp;user=239" TargetMode="External" /><Relationship Id="rId65" Type="http://schemas.openxmlformats.org/officeDocument/2006/relationships/hyperlink" Target="http://bikeportal.org.ua/index.php?option=com_comprofiler&amp;task=userProfile&amp;tab=61&amp;user=239" TargetMode="External" /><Relationship Id="rId66" Type="http://schemas.openxmlformats.org/officeDocument/2006/relationships/hyperlink" Target="http://bikeportal.org.ua/index.php?option=com_comprofiler&amp;task=userProfile&amp;tab=61&amp;user=175" TargetMode="External" /><Relationship Id="rId67" Type="http://schemas.openxmlformats.org/officeDocument/2006/relationships/hyperlink" Target="http://bikeportal.org.ua/index.php?option=com_comprofiler&amp;task=userProfile&amp;tab=61&amp;user=175" TargetMode="External" /><Relationship Id="rId68" Type="http://schemas.openxmlformats.org/officeDocument/2006/relationships/hyperlink" Target="http://bikeportal.org.ua/index.php?option=com_comprofiler&amp;task=userProfile&amp;tab=61&amp;user=609" TargetMode="External" /><Relationship Id="rId69" Type="http://schemas.openxmlformats.org/officeDocument/2006/relationships/hyperlink" Target="http://bikeportal.org.ua/index.php?option=com_comprofiler&amp;task=userProfile&amp;tab=61&amp;user=609" TargetMode="External" /><Relationship Id="rId70" Type="http://schemas.openxmlformats.org/officeDocument/2006/relationships/hyperlink" Target="http://bikeportal.org.ua/index.php?option=com_comprofiler&amp;task=userProfile&amp;tab=61&amp;user=77" TargetMode="External" /><Relationship Id="rId71" Type="http://schemas.openxmlformats.org/officeDocument/2006/relationships/hyperlink" Target="http://bikeportal.org.ua/index.php?option=com_comprofiler&amp;task=userProfile&amp;tab=61&amp;user=77" TargetMode="External" /><Relationship Id="rId72" Type="http://schemas.openxmlformats.org/officeDocument/2006/relationships/hyperlink" Target="http://bikeportal.org.ua/index.php?option=com_comprofiler&amp;task=userProfile&amp;tab=61&amp;user=914" TargetMode="External" /><Relationship Id="rId73" Type="http://schemas.openxmlformats.org/officeDocument/2006/relationships/hyperlink" Target="http://bikeportal.org.ua/index.php?option=com_comprofiler&amp;task=userProfile&amp;tab=61&amp;user=914" TargetMode="External" /><Relationship Id="rId74" Type="http://schemas.openxmlformats.org/officeDocument/2006/relationships/hyperlink" Target="http://bikeportal.org.ua/index.php?option=com_comprofiler&amp;task=userProfile&amp;tab=61&amp;user=179" TargetMode="External" /><Relationship Id="rId75" Type="http://schemas.openxmlformats.org/officeDocument/2006/relationships/hyperlink" Target="http://bikeportal.org.ua/index.php?option=com_comprofiler&amp;task=userProfile&amp;tab=61&amp;user=179" TargetMode="External" /><Relationship Id="rId76" Type="http://schemas.openxmlformats.org/officeDocument/2006/relationships/hyperlink" Target="http://bikeportal.org.ua/index.php?option=com_comprofiler&amp;task=userProfile&amp;tab=61&amp;user=616" TargetMode="External" /><Relationship Id="rId77" Type="http://schemas.openxmlformats.org/officeDocument/2006/relationships/hyperlink" Target="http://bikeportal.org.ua/index.php?option=com_comprofiler&amp;task=userProfile&amp;tab=61&amp;user=616" TargetMode="External" /><Relationship Id="rId78" Type="http://schemas.openxmlformats.org/officeDocument/2006/relationships/hyperlink" Target="http://bikeportal.org.ua/index.php?option=com_comprofiler&amp;task=userProfile&amp;tab=61&amp;user=646" TargetMode="External" /><Relationship Id="rId79" Type="http://schemas.openxmlformats.org/officeDocument/2006/relationships/hyperlink" Target="http://bikeportal.org.ua/index.php?option=com_comprofiler&amp;task=userProfile&amp;tab=61&amp;user=646" TargetMode="External" /><Relationship Id="rId80" Type="http://schemas.openxmlformats.org/officeDocument/2006/relationships/hyperlink" Target="http://bikeportal.org.ua/index.php?option=com_comprofiler&amp;task=userProfile&amp;tab=61&amp;user=658" TargetMode="External" /><Relationship Id="rId81" Type="http://schemas.openxmlformats.org/officeDocument/2006/relationships/hyperlink" Target="http://bikeportal.org.ua/index.php?option=com_comprofiler&amp;task=userProfile&amp;tab=61&amp;user=658" TargetMode="External" /><Relationship Id="rId82" Type="http://schemas.openxmlformats.org/officeDocument/2006/relationships/hyperlink" Target="http://bikeportal.org.ua/index.php?option=com_comprofiler&amp;task=userProfile&amp;tab=61&amp;user=119" TargetMode="External" /><Relationship Id="rId83" Type="http://schemas.openxmlformats.org/officeDocument/2006/relationships/hyperlink" Target="http://bikeportal.org.ua/index.php?option=com_comprofiler&amp;task=userProfile&amp;tab=61&amp;user=119" TargetMode="External" /><Relationship Id="rId84" Type="http://schemas.openxmlformats.org/officeDocument/2006/relationships/hyperlink" Target="http://bikeportal.org.ua/index.php?option=com_comprofiler&amp;task=userProfile&amp;tab=61&amp;user=548" TargetMode="External" /><Relationship Id="rId85" Type="http://schemas.openxmlformats.org/officeDocument/2006/relationships/hyperlink" Target="http://bikeportal.org.ua/index.php?option=com_comprofiler&amp;task=userProfile&amp;tab=61&amp;user=548" TargetMode="External" /><Relationship Id="rId86" Type="http://schemas.openxmlformats.org/officeDocument/2006/relationships/hyperlink" Target="http://bikeportal.org.ua/index.php?option=com_comprofiler&amp;amp;task=userProfile&amp;amp;tab=61&amp;amp;user=382" TargetMode="External" /><Relationship Id="rId87" Type="http://schemas.openxmlformats.org/officeDocument/2006/relationships/hyperlink" Target="http://bikeportal.org.ua/index.php?option=com_comprofiler&amp;task=userProfile&amp;tab=61&amp;user=382" TargetMode="External" /><Relationship Id="rId88" Type="http://schemas.openxmlformats.org/officeDocument/2006/relationships/hyperlink" Target="http://bikeportal.org.ua/index.php?option=com_comprofiler&amp;task=userProfile&amp;tab=61&amp;user=749" TargetMode="External" /><Relationship Id="rId89" Type="http://schemas.openxmlformats.org/officeDocument/2006/relationships/hyperlink" Target="http://bikeportal.org.ua/index.php?option=com_comprofiler&amp;task=userProfile&amp;tab=61&amp;user=749" TargetMode="External" /><Relationship Id="rId90" Type="http://schemas.openxmlformats.org/officeDocument/2006/relationships/hyperlink" Target="http://bikeportal.org.ua/index.php?option=com_comprofiler&amp;task=userProfile&amp;tab=61&amp;user=181" TargetMode="External" /><Relationship Id="rId91" Type="http://schemas.openxmlformats.org/officeDocument/2006/relationships/hyperlink" Target="http://bikeportal.org.ua/index.php?option=com_comprofiler&amp;task=userProfile&amp;tab=61&amp;user=181" TargetMode="External" /><Relationship Id="rId92" Type="http://schemas.openxmlformats.org/officeDocument/2006/relationships/hyperlink" Target="http://bikeportal.org.ua/index.php?option=com_comprofiler&amp;task=userProfile&amp;tab=61&amp;user=905" TargetMode="External" /><Relationship Id="rId93" Type="http://schemas.openxmlformats.org/officeDocument/2006/relationships/hyperlink" Target="http://bikeportal.org.ua/index.php?option=com_comprofiler&amp;task=userProfile&amp;tab=61&amp;user=905" TargetMode="External" /><Relationship Id="rId94" Type="http://schemas.openxmlformats.org/officeDocument/2006/relationships/hyperlink" Target="http://bikeportal.org.ua/index.php?option=com_comprofiler&amp;task=userProfile&amp;tab=61&amp;user=748" TargetMode="External" /><Relationship Id="rId95" Type="http://schemas.openxmlformats.org/officeDocument/2006/relationships/hyperlink" Target="http://bikeportal.org.ua/index.php?option=com_comprofiler&amp;task=userProfile&amp;tab=61&amp;user=748" TargetMode="External" /><Relationship Id="rId96" Type="http://schemas.openxmlformats.org/officeDocument/2006/relationships/hyperlink" Target="http://bikeportal.org.ua/index.php?option=com_comprofiler&amp;task=userProfile&amp;tab=61&amp;user=79" TargetMode="External" /><Relationship Id="rId97" Type="http://schemas.openxmlformats.org/officeDocument/2006/relationships/hyperlink" Target="http://bikeportal.org.ua/index.php?option=com_comprofiler&amp;task=userProfile&amp;tab=61&amp;user=79" TargetMode="External" /><Relationship Id="rId98" Type="http://schemas.openxmlformats.org/officeDocument/2006/relationships/hyperlink" Target="http://bikeportal.org.ua/index.php?option=com_comprofiler&amp;task=userProfile&amp;tab=61&amp;user=560" TargetMode="External" /><Relationship Id="rId99" Type="http://schemas.openxmlformats.org/officeDocument/2006/relationships/hyperlink" Target="http://bikeportal.org.ua/index.php?option=com_comprofiler&amp;task=userProfile&amp;tab=61&amp;user=560" TargetMode="External" /><Relationship Id="rId100" Type="http://schemas.openxmlformats.org/officeDocument/2006/relationships/hyperlink" Target="http://bikeportal.org.ua/index.php?option=com_comprofiler&amp;task=userProfile&amp;tab=61&amp;user=97" TargetMode="External" /><Relationship Id="rId101" Type="http://schemas.openxmlformats.org/officeDocument/2006/relationships/hyperlink" Target="http://bikeportal.org.ua/index.php?option=com_comprofiler&amp;task=userProfile&amp;tab=61&amp;user=97" TargetMode="External" /><Relationship Id="rId102" Type="http://schemas.openxmlformats.org/officeDocument/2006/relationships/hyperlink" Target="http://bikeportal.org.ua/index.php?option=com_comprofiler&amp;task=userProfile&amp;tab=61&amp;user=529" TargetMode="External" /><Relationship Id="rId103" Type="http://schemas.openxmlformats.org/officeDocument/2006/relationships/hyperlink" Target="http://bikeportal.org.ua/index.php?option=com_comprofiler&amp;task=userProfile&amp;tab=61&amp;user=529" TargetMode="External" /><Relationship Id="rId104" Type="http://schemas.openxmlformats.org/officeDocument/2006/relationships/hyperlink" Target="http://bikeportal.org.ua/index.php?option=com_comprofiler&amp;task=userProfile&amp;tab=61&amp;user=263" TargetMode="External" /><Relationship Id="rId105" Type="http://schemas.openxmlformats.org/officeDocument/2006/relationships/hyperlink" Target="http://bikeportal.org.ua/index.php?option=com_comprofiler&amp;task=userProfile&amp;tab=61&amp;user=263" TargetMode="External" /><Relationship Id="rId106" Type="http://schemas.openxmlformats.org/officeDocument/2006/relationships/hyperlink" Target="http://bikeportal.org.ua/index.php?option=com_comprofiler&amp;task=userProfile&amp;tab=61&amp;user=73" TargetMode="External" /><Relationship Id="rId107" Type="http://schemas.openxmlformats.org/officeDocument/2006/relationships/hyperlink" Target="http://bikeportal.org.ua/index.php?option=com_comprofiler&amp;task=userProfile&amp;tab=61&amp;user=73" TargetMode="External" /><Relationship Id="rId108" Type="http://schemas.openxmlformats.org/officeDocument/2006/relationships/hyperlink" Target="http://bikeportal.org.ua/index.php?option=com_comprofiler&amp;task=userProfile&amp;tab=61&amp;user=363" TargetMode="External" /><Relationship Id="rId109" Type="http://schemas.openxmlformats.org/officeDocument/2006/relationships/hyperlink" Target="http://bikeportal.org.ua/index.php?option=com_comprofiler&amp;task=userProfile&amp;tab=61&amp;user=363" TargetMode="External" /><Relationship Id="rId110" Type="http://schemas.openxmlformats.org/officeDocument/2006/relationships/hyperlink" Target="http://bikeportal.org.ua/index.php?option=com_comprofiler&amp;task=userProfile&amp;tab=61&amp;user=447" TargetMode="External" /><Relationship Id="rId111" Type="http://schemas.openxmlformats.org/officeDocument/2006/relationships/hyperlink" Target="http://bikeportal.org.ua/index.php?option=com_comprofiler&amp;task=userProfile&amp;tab=61&amp;user=447" TargetMode="External" /><Relationship Id="rId112" Type="http://schemas.openxmlformats.org/officeDocument/2006/relationships/hyperlink" Target="http://bikeportal.org.ua/index.php?option=com_comprofiler&amp;task=userProfile&amp;tab=61&amp;user=378" TargetMode="External" /><Relationship Id="rId113" Type="http://schemas.openxmlformats.org/officeDocument/2006/relationships/hyperlink" Target="http://bikeportal.org.ua/index.php?option=com_comprofiler&amp;task=userProfile&amp;tab=61&amp;user=378" TargetMode="External" /><Relationship Id="rId114" Type="http://schemas.openxmlformats.org/officeDocument/2006/relationships/hyperlink" Target="http://bikeportal.org.ua/index.php?option=com_comprofiler&amp;task=userProfile&amp;tab=61&amp;user=773" TargetMode="External" /><Relationship Id="rId115" Type="http://schemas.openxmlformats.org/officeDocument/2006/relationships/hyperlink" Target="http://bikeportal.org.ua/index.php?option=com_comprofiler&amp;task=userProfile&amp;tab=61&amp;user=773" TargetMode="External" /><Relationship Id="rId116" Type="http://schemas.openxmlformats.org/officeDocument/2006/relationships/hyperlink" Target="http://bikeportal.org.ua/index.php?option=com_comprofiler&amp;task=userProfile&amp;tab=61&amp;user=916" TargetMode="External" /><Relationship Id="rId117" Type="http://schemas.openxmlformats.org/officeDocument/2006/relationships/hyperlink" Target="http://bikeportal.org.ua/index.php?option=com_comprofiler&amp;task=userProfile&amp;tab=61&amp;user=916" TargetMode="External" /><Relationship Id="rId118" Type="http://schemas.openxmlformats.org/officeDocument/2006/relationships/hyperlink" Target="http://bikeportal.org.ua/index.php?option=com_comprofiler&amp;task=userProfile&amp;tab=61&amp;user=75" TargetMode="External" /><Relationship Id="rId119" Type="http://schemas.openxmlformats.org/officeDocument/2006/relationships/hyperlink" Target="http://bikeportal.org.ua/index.php?option=com_comprofiler&amp;task=userProfile&amp;tab=61&amp;user=75" TargetMode="External" /><Relationship Id="rId120" Type="http://schemas.openxmlformats.org/officeDocument/2006/relationships/hyperlink" Target="http://bikeportal.org.ua/index.php?option=com_comprofiler&amp;task=userProfile&amp;tab=61&amp;user=847" TargetMode="External" /><Relationship Id="rId121" Type="http://schemas.openxmlformats.org/officeDocument/2006/relationships/hyperlink" Target="http://bikeportal.org.ua/index.php?option=com_comprofiler&amp;task=userProfile&amp;tab=61&amp;user=847" TargetMode="External" /><Relationship Id="rId122" Type="http://schemas.openxmlformats.org/officeDocument/2006/relationships/hyperlink" Target="http://bikeportal.org.ua/index.php?option=com_comprofiler&amp;task=userProfile&amp;tab=61&amp;user=93" TargetMode="External" /><Relationship Id="rId123" Type="http://schemas.openxmlformats.org/officeDocument/2006/relationships/hyperlink" Target="http://bikeportal.org.ua/index.php?option=com_comprofiler&amp;task=userProfile&amp;tab=61&amp;user=93" TargetMode="External" /><Relationship Id="rId124" Type="http://schemas.openxmlformats.org/officeDocument/2006/relationships/hyperlink" Target="http://bikeportal.org.ua/index.php?option=com_comprofiler&amp;task=userProfile&amp;tab=61&amp;user=120" TargetMode="External" /><Relationship Id="rId125" Type="http://schemas.openxmlformats.org/officeDocument/2006/relationships/hyperlink" Target="http://bikeportal.org.ua/index.php?option=com_comprofiler&amp;task=userProfile&amp;tab=61&amp;user=120" TargetMode="External" /><Relationship Id="rId126" Type="http://schemas.openxmlformats.org/officeDocument/2006/relationships/hyperlink" Target="http://bikeportal.org.ua/index.php?option=com_comprofiler&amp;task=userProfile&amp;tab=61&amp;user=111" TargetMode="External" /><Relationship Id="rId127" Type="http://schemas.openxmlformats.org/officeDocument/2006/relationships/hyperlink" Target="http://bikeportal.org.ua/index.php?option=com_comprofiler&amp;task=userProfile&amp;tab=61&amp;user=111" TargetMode="External" /><Relationship Id="rId128" Type="http://schemas.openxmlformats.org/officeDocument/2006/relationships/hyperlink" Target="http://bikeportal.org.ua/index.php?option=com_comprofiler&amp;task=userProfile&amp;tab=61&amp;user=408" TargetMode="External" /><Relationship Id="rId129" Type="http://schemas.openxmlformats.org/officeDocument/2006/relationships/hyperlink" Target="http://bikeportal.org.ua/index.php?option=com_comprofiler&amp;task=userProfile&amp;tab=61&amp;user=408" TargetMode="External" /><Relationship Id="rId130" Type="http://schemas.openxmlformats.org/officeDocument/2006/relationships/hyperlink" Target="http://bikeportal.org.ua/index.php?option=com_comprofiler&amp;task=userProfile&amp;tab=61&amp;user=875" TargetMode="External" /><Relationship Id="rId131" Type="http://schemas.openxmlformats.org/officeDocument/2006/relationships/hyperlink" Target="http://bikeportal.org.ua/index.php?option=com_comprofiler&amp;task=userProfile&amp;tab=61&amp;user=875" TargetMode="External" /><Relationship Id="rId132" Type="http://schemas.openxmlformats.org/officeDocument/2006/relationships/hyperlink" Target="http://bikeportal.org.ua/index.php?option=com_comprofiler&amp;task=userProfile&amp;tab=61&amp;user=121" TargetMode="External" /><Relationship Id="rId133" Type="http://schemas.openxmlformats.org/officeDocument/2006/relationships/hyperlink" Target="http://bikeportal.org.ua/index.php?option=com_comprofiler&amp;task=userProfile&amp;tab=61&amp;user=121" TargetMode="External" /><Relationship Id="rId134" Type="http://schemas.openxmlformats.org/officeDocument/2006/relationships/hyperlink" Target="http://bikeportal.org.ua/index.php?option=com_comprofiler&amp;task=userProfile&amp;tab=61&amp;user=906" TargetMode="External" /><Relationship Id="rId135" Type="http://schemas.openxmlformats.org/officeDocument/2006/relationships/hyperlink" Target="http://bikeportal.org.ua/index.php?option=com_comprofiler&amp;task=userProfile&amp;tab=61&amp;user=906" TargetMode="External" /><Relationship Id="rId136" Type="http://schemas.openxmlformats.org/officeDocument/2006/relationships/hyperlink" Target="http://bikeportal.org.ua/index.php?option=com_comprofiler&amp;task=userProfile&amp;tab=61&amp;user=410" TargetMode="External" /><Relationship Id="rId137" Type="http://schemas.openxmlformats.org/officeDocument/2006/relationships/hyperlink" Target="http://bikeportal.org.ua/index.php?option=com_comprofiler&amp;task=userProfile&amp;tab=61&amp;user=410" TargetMode="External" /><Relationship Id="rId138" Type="http://schemas.openxmlformats.org/officeDocument/2006/relationships/hyperlink" Target="http://bikeportal.org.ua/index.php?option=com_comprofiler&amp;task=userProfile&amp;tab=61&amp;user=907" TargetMode="External" /><Relationship Id="rId139" Type="http://schemas.openxmlformats.org/officeDocument/2006/relationships/hyperlink" Target="http://bikeportal.org.ua/index.php?option=com_comprofiler&amp;task=userProfile&amp;tab=61&amp;user=9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3"/>
  <sheetViews>
    <sheetView tabSelected="1" zoomScale="85" zoomScaleNormal="85" zoomScaleSheetLayoutView="1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8.375" style="1" customWidth="1"/>
    <col min="2" max="2" width="24.375" style="2" customWidth="1"/>
    <col min="3" max="3" width="13.875" style="2" customWidth="1"/>
    <col min="4" max="4" width="20.75390625" style="2" customWidth="1"/>
    <col min="5" max="5" width="22.875" style="2" customWidth="1"/>
    <col min="6" max="6" width="10.25390625" style="3" customWidth="1"/>
    <col min="7" max="7" width="9.375" style="2" customWidth="1"/>
    <col min="8" max="8" width="11.25390625" style="4" customWidth="1"/>
    <col min="9" max="9" width="8.75390625" style="1" customWidth="1"/>
    <col min="10" max="252" width="9.125" style="2" customWidth="1"/>
    <col min="253" max="16384" width="9.00390625" style="5" customWidth="1"/>
  </cols>
  <sheetData>
    <row r="1" spans="1:256" s="8" customFormat="1" ht="42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IS1" s="5"/>
      <c r="IT1" s="5"/>
      <c r="IU1" s="5"/>
      <c r="IV1" s="5"/>
    </row>
    <row r="2" spans="1:11" ht="25.5">
      <c r="A2" s="9">
        <v>1</v>
      </c>
      <c r="B2" s="10" t="s">
        <v>11</v>
      </c>
      <c r="C2" s="11" t="s">
        <v>12</v>
      </c>
      <c r="D2" s="12" t="s">
        <v>13</v>
      </c>
      <c r="E2" s="13" t="s">
        <v>14</v>
      </c>
      <c r="F2" s="14">
        <f>SUM(I2:W2)</f>
        <v>600</v>
      </c>
      <c r="G2" s="15">
        <f>очки!$C$18-COUNTIF(I2:J2,"-")</f>
        <v>3</v>
      </c>
      <c r="H2" s="16">
        <f>F2/G2</f>
        <v>200</v>
      </c>
      <c r="I2" s="17">
        <f ca="1">IF(ISERROR(INDIRECT((ADDRESS(MATCH($B2,'Этап I'!$B:$B,0),6,4,1,"Этап I")))),"-",INDIRECT((ADDRESS(MATCH($B2,'Этап I'!$B:$B,0),6,4,1,"Этап I"))))</f>
        <v>200</v>
      </c>
      <c r="J2" s="17">
        <f ca="1">IF(ISERROR(INDIRECT((ADDRESS(MATCH($B2,'Этап II'!$B:$B,0),6,4,1,"Этап II")))),"-",INDIRECT((ADDRESS(MATCH($B2,'Этап II'!$B:$B,0),6,4,1,"Этап II"))))</f>
        <v>200</v>
      </c>
      <c r="K2" s="17">
        <f ca="1">IF(ISERROR(INDIRECT((ADDRESS(MATCH($B2,'Этап III'!$B:$B,0),6,4,1,"Этап III")))),"-",INDIRECT((ADDRESS(MATCH($B2,'Этап III'!$B:$B,0),6,4,1,"Этап III"))))</f>
        <v>200</v>
      </c>
    </row>
    <row r="3" spans="1:11" ht="13.5">
      <c r="A3" s="9">
        <v>2</v>
      </c>
      <c r="B3" s="11" t="s">
        <v>15</v>
      </c>
      <c r="C3" s="11" t="s">
        <v>16</v>
      </c>
      <c r="D3" s="18"/>
      <c r="E3" s="13" t="s">
        <v>17</v>
      </c>
      <c r="F3" s="14">
        <f>SUM(I3:W3)</f>
        <v>482.5</v>
      </c>
      <c r="G3" s="15">
        <f>очки!$C$18-COUNTIF(I3:J3,"-")</f>
        <v>3</v>
      </c>
      <c r="H3" s="16">
        <f>F3/G3</f>
        <v>160.83333333333334</v>
      </c>
      <c r="I3" s="17">
        <f ca="1">IF(ISERROR(INDIRECT((ADDRESS(MATCH($B3,'Этап I'!$B:$B,0),6,4,1,"Этап I")))),"-",INDIRECT((ADDRESS(MATCH($B3,'Этап I'!$B:$B,0),6,4,1,"Этап I"))))</f>
        <v>150</v>
      </c>
      <c r="J3" s="17">
        <f ca="1">IF(ISERROR(INDIRECT((ADDRESS(MATCH($B3,'Этап II'!$B:$B,0),6,4,1,"Этап II")))),"-",INDIRECT((ADDRESS(MATCH($B3,'Этап II'!$B:$B,0),6,4,1,"Этап II"))))</f>
        <v>120</v>
      </c>
      <c r="K3" s="17">
        <f ca="1">IF(ISERROR(INDIRECT((ADDRESS(MATCH($B3,'Этап III'!$B:$B,0),6,4,1,"Этап III")))),"-",INDIRECT((ADDRESS(MATCH($B3,'Этап III'!$B:$B,0),6,4,1,"Этап III"))))</f>
        <v>212.5</v>
      </c>
    </row>
    <row r="4" spans="1:11" ht="12.75">
      <c r="A4" s="9">
        <v>3</v>
      </c>
      <c r="B4" s="11" t="s">
        <v>18</v>
      </c>
      <c r="C4" s="11" t="s">
        <v>19</v>
      </c>
      <c r="D4" s="18"/>
      <c r="E4" s="13" t="s">
        <v>14</v>
      </c>
      <c r="F4" s="14">
        <f>SUM(I4:W4)</f>
        <v>450</v>
      </c>
      <c r="G4" s="15">
        <f>очки!$C$18-COUNTIF(I4:Q4,"-")</f>
        <v>3</v>
      </c>
      <c r="H4" s="16">
        <f>F4/G4</f>
        <v>150</v>
      </c>
      <c r="I4" s="17">
        <f ca="1">IF(ISERROR(INDIRECT((ADDRESS(MATCH($B4,'Этап I'!$B:$B,0),6,4,1,"Этап I")))),"-",INDIRECT((ADDRESS(MATCH($B4,'Этап I'!$B:$B,0),6,4,1,"Этап I"))))</f>
        <v>140</v>
      </c>
      <c r="J4" s="17">
        <f ca="1">IF(ISERROR(INDIRECT((ADDRESS(MATCH($B4,'Этап II'!$B:$B,0),6,4,1,"Этап II")))),"-",INDIRECT((ADDRESS(MATCH($B4,'Этап II'!$B:$B,0),6,4,1,"Этап II"))))</f>
        <v>140</v>
      </c>
      <c r="K4" s="17">
        <f ca="1">IF(ISERROR(INDIRECT((ADDRESS(MATCH($B4,'Этап III'!$B:$B,0),6,4,1,"Этап III")))),"-",INDIRECT((ADDRESS(MATCH($B4,'Этап III'!$B:$B,0),6,4,1,"Этап III"))))</f>
        <v>170</v>
      </c>
    </row>
    <row r="5" spans="1:11" ht="13.5">
      <c r="A5" s="9">
        <v>4</v>
      </c>
      <c r="B5" s="19" t="s">
        <v>20</v>
      </c>
      <c r="C5" s="19" t="s">
        <v>21</v>
      </c>
      <c r="D5" s="18" t="s">
        <v>22</v>
      </c>
      <c r="E5" s="13" t="s">
        <v>23</v>
      </c>
      <c r="F5" s="14">
        <f>SUM(I5:W5)</f>
        <v>340</v>
      </c>
      <c r="G5" s="15">
        <f>очки!$C$18-COUNTIF(I5:Q5,"-")</f>
        <v>2</v>
      </c>
      <c r="H5" s="16">
        <f>F5/G5</f>
        <v>170</v>
      </c>
      <c r="I5" s="17">
        <f ca="1">IF(ISERROR(INDIRECT((ADDRESS(MATCH($B5,'Этап I'!$B:$B,0),6,4,1,"Этап I")))),"-",INDIRECT((ADDRESS(MATCH($B5,'Этап I'!$B:$B,0),6,4,1,"Этап I"))))</f>
        <v>170</v>
      </c>
      <c r="J5" s="17" t="str">
        <f ca="1">IF(ISERROR(INDIRECT((ADDRESS(MATCH($B5,'Этап II'!$B:$B,0),6,4,1,"Этап II")))),"-",INDIRECT((ADDRESS(MATCH($B5,'Этап II'!$B:$B,0),6,4,1,"Этап II"))))</f>
        <v>-</v>
      </c>
      <c r="K5" s="17">
        <f ca="1">IF(ISERROR(INDIRECT((ADDRESS(MATCH($B5,'Этап III'!$B:$B,0),6,4,1,"Этап III")))),"-",INDIRECT((ADDRESS(MATCH($B5,'Этап III'!$B:$B,0),6,4,1,"Этап III"))))</f>
        <v>170</v>
      </c>
    </row>
    <row r="6" spans="1:11" ht="13.5">
      <c r="A6" s="9">
        <v>5</v>
      </c>
      <c r="B6" s="19" t="s">
        <v>24</v>
      </c>
      <c r="C6" s="19" t="s">
        <v>25</v>
      </c>
      <c r="D6" s="18"/>
      <c r="E6" s="13" t="s">
        <v>14</v>
      </c>
      <c r="F6" s="14">
        <f>SUM(I6:W6)</f>
        <v>331</v>
      </c>
      <c r="G6" s="15">
        <f>очки!$C$18-COUNTIF(I6:J6,"-")</f>
        <v>3</v>
      </c>
      <c r="H6" s="16">
        <f>F6/G6</f>
        <v>110.33333333333333</v>
      </c>
      <c r="I6" s="17">
        <f ca="1">IF(ISERROR(INDIRECT((ADDRESS(MATCH($B6,'Этап I'!$B:$B,0),6,4,1,"Этап I")))),"-",INDIRECT((ADDRESS(MATCH($B6,'Этап I'!$B:$B,0),6,4,1,"Этап I"))))</f>
        <v>130</v>
      </c>
      <c r="J6" s="17">
        <f ca="1">IF(ISERROR(INDIRECT((ADDRESS(MATCH($B6,'Этап II'!$B:$B,0),6,4,1,"Этап II")))),"-",INDIRECT((ADDRESS(MATCH($B6,'Этап II'!$B:$B,0),6,4,1,"Этап II"))))</f>
        <v>1</v>
      </c>
      <c r="K6" s="17">
        <f ca="1">IF(ISERROR(INDIRECT((ADDRESS(MATCH($B6,'Этап III'!$B:$B,0),6,4,1,"Этап III")))),"-",INDIRECT((ADDRESS(MATCH($B6,'Этап III'!$B:$B,0),6,4,1,"Этап III"))))</f>
        <v>200</v>
      </c>
    </row>
    <row r="7" spans="1:11" ht="13.5">
      <c r="A7" s="9">
        <v>6</v>
      </c>
      <c r="B7" s="19" t="s">
        <v>26</v>
      </c>
      <c r="C7" s="19" t="s">
        <v>27</v>
      </c>
      <c r="D7" s="18"/>
      <c r="E7" s="13" t="s">
        <v>14</v>
      </c>
      <c r="F7" s="14">
        <f>SUM(I7:W7)</f>
        <v>280</v>
      </c>
      <c r="G7" s="15">
        <f>очки!$C$18-COUNTIF(I7:J7,"-")</f>
        <v>2</v>
      </c>
      <c r="H7" s="16">
        <f>F7/G7</f>
        <v>140</v>
      </c>
      <c r="I7" s="17">
        <f ca="1">IF(ISERROR(INDIRECT((ADDRESS(MATCH($B7,'Этап I'!$B:$B,0),6,4,1,"Этап I")))),"-",INDIRECT((ADDRESS(MATCH($B7,'Этап I'!$B:$B,0),6,4,1,"Этап I"))))</f>
        <v>110</v>
      </c>
      <c r="J7" s="17" t="str">
        <f ca="1">IF(ISERROR(INDIRECT((ADDRESS(MATCH($B7,'Этап II'!$B:$B,0),6,4,1,"Этап II")))),"-",INDIRECT((ADDRESS(MATCH($B7,'Этап II'!$B:$B,0),6,4,1,"Этап II"))))</f>
        <v>-</v>
      </c>
      <c r="K7" s="17">
        <f ca="1">IF(ISERROR(INDIRECT((ADDRESS(MATCH($B7,'Этап III'!$B:$B,0),6,4,1,"Этап III")))),"-",INDIRECT((ADDRESS(MATCH($B7,'Этап III'!$B:$B,0),6,4,1,"Этап III"))))</f>
        <v>170</v>
      </c>
    </row>
    <row r="8" spans="1:11" ht="13.5">
      <c r="A8" s="9">
        <v>7</v>
      </c>
      <c r="B8" s="20" t="s">
        <v>28</v>
      </c>
      <c r="C8" s="20" t="s">
        <v>29</v>
      </c>
      <c r="D8" s="20" t="s">
        <v>30</v>
      </c>
      <c r="E8" s="20" t="s">
        <v>31</v>
      </c>
      <c r="F8" s="14">
        <f>SUM(I8:W8)</f>
        <v>270</v>
      </c>
      <c r="G8" s="15">
        <f>очки!$C$18-COUNTIF(I8:J8,"-")</f>
        <v>2</v>
      </c>
      <c r="H8" s="16">
        <f>F8/G8</f>
        <v>135</v>
      </c>
      <c r="I8" s="17" t="str">
        <f ca="1">IF(ISERROR(INDIRECT((ADDRESS(MATCH($B8,'Этап I'!$B:$B,0),6,4,1,"Этап I")))),"-",INDIRECT((ADDRESS(MATCH($B8,'Этап I'!$B:$B,0),6,4,1,"Этап I"))))</f>
        <v>-</v>
      </c>
      <c r="J8" s="17">
        <f ca="1">IF(ISERROR(INDIRECT((ADDRESS(MATCH($B8,'Этап II'!$B:$B,0),6,4,1,"Этап II")))),"-",INDIRECT((ADDRESS(MATCH($B8,'Этап II'!$B:$B,0),6,4,1,"Этап II"))))</f>
        <v>100</v>
      </c>
      <c r="K8" s="17">
        <f ca="1">IF(ISERROR(INDIRECT((ADDRESS(MATCH($B8,'Этап III'!$B:$B,0),6,4,1,"Этап III")))),"-",INDIRECT((ADDRESS(MATCH($B8,'Этап III'!$B:$B,0),6,4,1,"Этап III"))))</f>
        <v>170</v>
      </c>
    </row>
    <row r="9" spans="1:11" ht="13.5">
      <c r="A9" s="9">
        <v>8</v>
      </c>
      <c r="B9" s="19" t="s">
        <v>32</v>
      </c>
      <c r="C9" s="19" t="s">
        <v>33</v>
      </c>
      <c r="D9" s="13"/>
      <c r="E9" s="13" t="s">
        <v>14</v>
      </c>
      <c r="F9" s="14">
        <f>SUM(I9:W9)</f>
        <v>225</v>
      </c>
      <c r="G9" s="15">
        <f>очки!$C$18-COUNTIF(I9:J9,"-")</f>
        <v>2</v>
      </c>
      <c r="H9" s="16">
        <f>F9/G9</f>
        <v>112.5</v>
      </c>
      <c r="I9" s="17">
        <f ca="1">IF(ISERROR(INDIRECT((ADDRESS(MATCH($B9,'Этап I'!$B:$B,0),6,4,1,"Этап I")))),"-",INDIRECT((ADDRESS(MATCH($B9,'Этап I'!$B:$B,0),6,4,1,"Этап I"))))</f>
        <v>75</v>
      </c>
      <c r="J9" s="17" t="str">
        <f ca="1">IF(ISERROR(INDIRECT((ADDRESS(MATCH($B9,'Этап II'!$B:$B,0),6,4,1,"Этап II")))),"-",INDIRECT((ADDRESS(MATCH($B9,'Этап II'!$B:$B,0),6,4,1,"Этап II"))))</f>
        <v>-</v>
      </c>
      <c r="K9" s="17">
        <f ca="1">IF(ISERROR(INDIRECT((ADDRESS(MATCH($B9,'Этап III'!$B:$B,0),6,4,1,"Этап III")))),"-",INDIRECT((ADDRESS(MATCH($B9,'Этап III'!$B:$B,0),6,4,1,"Этап III"))))</f>
        <v>150</v>
      </c>
    </row>
    <row r="10" spans="1:11" ht="12.75">
      <c r="A10" s="9">
        <v>9</v>
      </c>
      <c r="B10" s="11" t="s">
        <v>34</v>
      </c>
      <c r="C10" s="11" t="s">
        <v>35</v>
      </c>
      <c r="D10" s="13" t="s">
        <v>36</v>
      </c>
      <c r="E10" s="13" t="s">
        <v>37</v>
      </c>
      <c r="F10" s="14">
        <f>SUM(I10:W10)</f>
        <v>212.5</v>
      </c>
      <c r="G10" s="15">
        <f>очки!$C$18-COUNTIF(I10:Q10,"-")</f>
        <v>3</v>
      </c>
      <c r="H10" s="16">
        <f>F10/G10</f>
        <v>70.83333333333333</v>
      </c>
      <c r="I10" s="17">
        <f ca="1">IF(ISERROR(INDIRECT((ADDRESS(MATCH($B10,'Этап I'!$B:$B,0),6,4,1,"Этап I")))),"-",INDIRECT((ADDRESS(MATCH($B10,'Этап I'!$B:$B,0),6,4,1,"Этап I"))))</f>
        <v>52.5</v>
      </c>
      <c r="J10" s="17">
        <f ca="1">IF(ISERROR(INDIRECT((ADDRESS(MATCH($B10,'Этап II'!$B:$B,0),6,4,1,"Этап II")))),"-",INDIRECT((ADDRESS(MATCH($B10,'Этап II'!$B:$B,0),6,4,1,"Этап II"))))</f>
        <v>50</v>
      </c>
      <c r="K10" s="17">
        <f ca="1">IF(ISERROR(INDIRECT((ADDRESS(MATCH($B10,'Этап III'!$B:$B,0),6,4,1,"Этап III")))),"-",INDIRECT((ADDRESS(MATCH($B10,'Этап III'!$B:$B,0),6,4,1,"Этап III"))))</f>
        <v>110</v>
      </c>
    </row>
    <row r="11" spans="1:11" ht="13.5">
      <c r="A11" s="9">
        <v>10</v>
      </c>
      <c r="B11" s="19" t="s">
        <v>38</v>
      </c>
      <c r="C11" s="19" t="s">
        <v>39</v>
      </c>
      <c r="D11" s="13"/>
      <c r="E11" s="13" t="s">
        <v>14</v>
      </c>
      <c r="F11" s="14">
        <f>SUM(I11:W11)</f>
        <v>211.54926108374383</v>
      </c>
      <c r="G11" s="15">
        <f>очки!$C$18-COUNTIF(I11:J11,"-")</f>
        <v>3</v>
      </c>
      <c r="H11" s="16">
        <f>F11/G11</f>
        <v>70.51642036124794</v>
      </c>
      <c r="I11" s="17">
        <f ca="1">IF(ISERROR(INDIRECT((ADDRESS(MATCH($B11,'Этап I'!$B:$B,0),6,4,1,"Этап I")))),"-",INDIRECT((ADDRESS(MATCH($B11,'Этап I'!$B:$B,0),6,4,1,"Этап I"))))</f>
        <v>46.62068965517241</v>
      </c>
      <c r="J11" s="17">
        <f ca="1">IF(ISERROR(INDIRECT((ADDRESS(MATCH($B11,'Этап II'!$B:$B,0),6,4,1,"Этап II")))),"-",INDIRECT((ADDRESS(MATCH($B11,'Этап II'!$B:$B,0),6,4,1,"Этап II"))))</f>
        <v>57.5</v>
      </c>
      <c r="K11" s="17">
        <f ca="1">IF(ISERROR(INDIRECT((ADDRESS(MATCH($B11,'Этап III'!$B:$B,0),6,4,1,"Этап III")))),"-",INDIRECT((ADDRESS(MATCH($B11,'Этап III'!$B:$B,0),6,4,1,"Этап III"))))</f>
        <v>107.42857142857142</v>
      </c>
    </row>
    <row r="12" spans="1:11" ht="13.5">
      <c r="A12" s="9">
        <v>11</v>
      </c>
      <c r="B12" s="20" t="s">
        <v>40</v>
      </c>
      <c r="C12" s="20" t="s">
        <v>41</v>
      </c>
      <c r="D12" s="20"/>
      <c r="E12" s="20" t="s">
        <v>14</v>
      </c>
      <c r="F12" s="14">
        <f>SUM(I12:W12)</f>
        <v>203</v>
      </c>
      <c r="G12" s="15">
        <f>очки!$C$18-COUNTIF(I12:Q12,"-")</f>
        <v>3</v>
      </c>
      <c r="H12" s="16">
        <f>F12/G12</f>
        <v>67.66666666666667</v>
      </c>
      <c r="I12" s="17">
        <f ca="1">IF(ISERROR(INDIRECT((ADDRESS(MATCH($B12,'Этап I'!$B:$B,0),6,4,1,"Этап I")))),"-",INDIRECT((ADDRESS(MATCH($B12,'Этап I'!$B:$B,0),6,4,1,"Этап I"))))</f>
        <v>65</v>
      </c>
      <c r="J12" s="17">
        <f ca="1">IF(ISERROR(INDIRECT((ADDRESS(MATCH($B12,'Этап II'!$B:$B,0),6,4,1,"Этап II")))),"-",INDIRECT((ADDRESS(MATCH($B12,'Этап II'!$B:$B,0),6,4,1,"Этап II"))))</f>
        <v>0.5</v>
      </c>
      <c r="K12" s="17">
        <f ca="1">IF(ISERROR(INDIRECT((ADDRESS(MATCH($B12,'Этап III'!$B:$B,0),6,4,1,"Этап III")))),"-",INDIRECT((ADDRESS(MATCH($B12,'Этап III'!$B:$B,0),6,4,1,"Этап III"))))</f>
        <v>137.5</v>
      </c>
    </row>
    <row r="13" spans="1:11" ht="13.5">
      <c r="A13" s="9">
        <v>12</v>
      </c>
      <c r="B13" s="21" t="s">
        <v>42</v>
      </c>
      <c r="C13" s="21" t="s">
        <v>43</v>
      </c>
      <c r="D13" s="21" t="s">
        <v>44</v>
      </c>
      <c r="E13" s="21" t="s">
        <v>14</v>
      </c>
      <c r="F13" s="14">
        <f>SUM(I13:W13)</f>
        <v>200</v>
      </c>
      <c r="G13" s="15">
        <f>очки!$C$18-COUNTIF(I13:Q13,"-")</f>
        <v>1</v>
      </c>
      <c r="H13" s="16">
        <f>F13/G13</f>
        <v>200</v>
      </c>
      <c r="I13" s="17" t="str">
        <f ca="1">IF(ISERROR(INDIRECT((ADDRESS(MATCH($B13,'Этап I'!$B:$B,0),6,4,1,"Этап I")))),"-",INDIRECT((ADDRESS(MATCH($B13,'Этап I'!$B:$B,0),6,4,1,"Этап I"))))</f>
        <v>-</v>
      </c>
      <c r="J13" s="17" t="str">
        <f ca="1">IF(ISERROR(INDIRECT((ADDRESS(MATCH($B13,'Этап II'!$B:$B,0),6,4,1,"Этап II")))),"-",INDIRECT((ADDRESS(MATCH($B13,'Этап II'!$B:$B,0),6,4,1,"Этап II"))))</f>
        <v>-</v>
      </c>
      <c r="K13" s="17">
        <f ca="1">IF(ISERROR(INDIRECT((ADDRESS(MATCH($B13,'Этап III'!$B:$B,0),6,4,1,"Этап III")))),"-",INDIRECT((ADDRESS(MATCH($B13,'Этап III'!$B:$B,0),6,4,1,"Этап III"))))</f>
        <v>200</v>
      </c>
    </row>
    <row r="14" spans="1:11" ht="12.75">
      <c r="A14" s="9">
        <v>13</v>
      </c>
      <c r="B14" s="21" t="s">
        <v>45</v>
      </c>
      <c r="C14" s="21" t="s">
        <v>43</v>
      </c>
      <c r="D14" s="22" t="s">
        <v>43</v>
      </c>
      <c r="E14" s="21" t="s">
        <v>14</v>
      </c>
      <c r="F14" s="14">
        <f>SUM(I14:W14)</f>
        <v>200</v>
      </c>
      <c r="G14" s="15">
        <f>очки!$C$18-COUNTIF(I14:J14,"-")</f>
        <v>1</v>
      </c>
      <c r="H14" s="16">
        <f>F14/G14</f>
        <v>200</v>
      </c>
      <c r="I14" s="17" t="str">
        <f ca="1">IF(ISERROR(INDIRECT((ADDRESS(MATCH($B14,'Этап I'!$B:$B,0),6,4,1,"Этап I")))),"-",INDIRECT((ADDRESS(MATCH($B14,'Этап I'!$B:$B,0),6,4,1,"Этап I"))))</f>
        <v>-</v>
      </c>
      <c r="J14" s="17" t="str">
        <f ca="1">IF(ISERROR(INDIRECT((ADDRESS(MATCH($B14,'Этап II'!$B:$B,0),6,4,1,"Этап II")))),"-",INDIRECT((ADDRESS(MATCH($B14,'Этап II'!$B:$B,0),6,4,1,"Этап II"))))</f>
        <v>-</v>
      </c>
      <c r="K14" s="17">
        <f ca="1">IF(ISERROR(INDIRECT((ADDRESS(MATCH($B14,'Этап III'!$B:$B,0),6,4,1,"Этап III")))),"-",INDIRECT((ADDRESS(MATCH($B14,'Этап III'!$B:$B,0),6,4,1,"Этап III"))))</f>
        <v>200</v>
      </c>
    </row>
    <row r="15" spans="1:11" ht="13.5">
      <c r="A15" s="9">
        <v>14</v>
      </c>
      <c r="B15" s="20" t="s">
        <v>46</v>
      </c>
      <c r="C15" s="20" t="s">
        <v>47</v>
      </c>
      <c r="D15" s="20"/>
      <c r="E15" s="20" t="s">
        <v>48</v>
      </c>
      <c r="F15" s="14">
        <f>SUM(I15:W15)</f>
        <v>200</v>
      </c>
      <c r="G15" s="15">
        <f>очки!$C$18-COUNTIF(I15:Q15,"-")</f>
        <v>2</v>
      </c>
      <c r="H15" s="16">
        <f>F15/G15</f>
        <v>100</v>
      </c>
      <c r="I15" s="17" t="str">
        <f ca="1">IF(ISERROR(INDIRECT((ADDRESS(MATCH($B15,'Этап I'!$B:$B,0),6,4,1,"Этап I")))),"-",INDIRECT((ADDRESS(MATCH($B15,'Этап I'!$B:$B,0),6,4,1,"Этап I"))))</f>
        <v>-</v>
      </c>
      <c r="J15" s="17">
        <f ca="1">IF(ISERROR(INDIRECT((ADDRESS(MATCH($B15,'Этап II'!$B:$B,0),6,4,1,"Этап II")))),"-",INDIRECT((ADDRESS(MATCH($B15,'Этап II'!$B:$B,0),6,4,1,"Этап II"))))</f>
        <v>60</v>
      </c>
      <c r="K15" s="17">
        <f ca="1">IF(ISERROR(INDIRECT((ADDRESS(MATCH($B15,'Этап III'!$B:$B,0),6,4,1,"Этап III")))),"-",INDIRECT((ADDRESS(MATCH($B15,'Этап III'!$B:$B,0),6,4,1,"Этап III"))))</f>
        <v>140</v>
      </c>
    </row>
    <row r="16" spans="1:11" ht="13.5">
      <c r="A16" s="9">
        <v>15</v>
      </c>
      <c r="B16" s="19" t="s">
        <v>49</v>
      </c>
      <c r="C16" s="19" t="s">
        <v>50</v>
      </c>
      <c r="D16" s="13"/>
      <c r="E16" s="13" t="s">
        <v>14</v>
      </c>
      <c r="F16" s="14">
        <f>SUM(I16:W16)</f>
        <v>185.29310344827587</v>
      </c>
      <c r="G16" s="15">
        <f>очки!$C$18-COUNTIF(I16:J16,"-")</f>
        <v>3</v>
      </c>
      <c r="H16" s="16">
        <f>F16/G16</f>
        <v>61.764367816091955</v>
      </c>
      <c r="I16" s="17">
        <f ca="1">IF(ISERROR(INDIRECT((ADDRESS(MATCH($B16,'Этап I'!$B:$B,0),6,4,1,"Этап I")))),"-",INDIRECT((ADDRESS(MATCH($B16,'Этап I'!$B:$B,0),6,4,1,"Этап I"))))</f>
        <v>34.79310344827586</v>
      </c>
      <c r="J16" s="17">
        <f ca="1">IF(ISERROR(INDIRECT((ADDRESS(MATCH($B16,'Этап II'!$B:$B,0),6,4,1,"Этап II")))),"-",INDIRECT((ADDRESS(MATCH($B16,'Этап II'!$B:$B,0),6,4,1,"Этап II"))))</f>
        <v>25.500000000000014</v>
      </c>
      <c r="K16" s="17">
        <f ca="1">IF(ISERROR(INDIRECT((ADDRESS(MATCH($B16,'Этап III'!$B:$B,0),6,4,1,"Этап III")))),"-",INDIRECT((ADDRESS(MATCH($B16,'Этап III'!$B:$B,0),6,4,1,"Этап III"))))</f>
        <v>125</v>
      </c>
    </row>
    <row r="17" spans="1:11" ht="13.5">
      <c r="A17" s="9">
        <v>16</v>
      </c>
      <c r="B17" s="11" t="s">
        <v>51</v>
      </c>
      <c r="C17" s="11" t="s">
        <v>52</v>
      </c>
      <c r="D17" s="13"/>
      <c r="E17" s="13" t="s">
        <v>53</v>
      </c>
      <c r="F17" s="14">
        <f>SUM(I17:W17)</f>
        <v>184.14285714285714</v>
      </c>
      <c r="G17" s="15">
        <f>очки!$C$18-COUNTIF(I17:J17,"-")</f>
        <v>2</v>
      </c>
      <c r="H17" s="16">
        <f>F17/G17</f>
        <v>92.07142857142857</v>
      </c>
      <c r="I17" s="17">
        <f ca="1">IF(ISERROR(INDIRECT((ADDRESS(MATCH($B17,'Этап I'!$B:$B,0),6,4,1,"Этап I")))),"-",INDIRECT((ADDRESS(MATCH($B17,'Этап I'!$B:$B,0),6,4,1,"Этап I"))))</f>
        <v>65</v>
      </c>
      <c r="J17" s="17" t="str">
        <f ca="1">IF(ISERROR(INDIRECT((ADDRESS(MATCH($B17,'Этап II'!$B:$B,0),6,4,1,"Этап II")))),"-",INDIRECT((ADDRESS(MATCH($B17,'Этап II'!$B:$B,0),6,4,1,"Этап II"))))</f>
        <v>-</v>
      </c>
      <c r="K17" s="17">
        <f ca="1">IF(ISERROR(INDIRECT((ADDRESS(MATCH($B17,'Этап III'!$B:$B,0),6,4,1,"Этап III")))),"-",INDIRECT((ADDRESS(MATCH($B17,'Этап III'!$B:$B,0),6,4,1,"Этап III"))))</f>
        <v>119.14285714285714</v>
      </c>
    </row>
    <row r="18" spans="1:11" ht="13.5">
      <c r="A18" s="9">
        <v>17</v>
      </c>
      <c r="B18" s="20" t="s">
        <v>54</v>
      </c>
      <c r="C18" s="20" t="s">
        <v>55</v>
      </c>
      <c r="D18" s="20"/>
      <c r="E18" s="20" t="s">
        <v>56</v>
      </c>
      <c r="F18" s="14">
        <f>SUM(I18:W18)</f>
        <v>181.83333333333334</v>
      </c>
      <c r="G18" s="15">
        <f>очки!$C$18-COUNTIF(I18:J18,"-")</f>
        <v>2</v>
      </c>
      <c r="H18" s="16">
        <f>F18/G18</f>
        <v>90.91666666666667</v>
      </c>
      <c r="I18" s="17" t="str">
        <f ca="1">IF(ISERROR(INDIRECT((ADDRESS(MATCH($B18,'Этап I'!$B:$B,0),6,4,1,"Этап I")))),"-",INDIRECT((ADDRESS(MATCH($B18,'Этап I'!$B:$B,0),6,4,1,"Этап I"))))</f>
        <v>-</v>
      </c>
      <c r="J18" s="17">
        <f ca="1">IF(ISERROR(INDIRECT((ADDRESS(MATCH($B18,'Этап II'!$B:$B,0),6,4,1,"Этап II")))),"-",INDIRECT((ADDRESS(MATCH($B18,'Этап II'!$B:$B,0),6,4,1,"Этап II"))))</f>
        <v>41.83333333333334</v>
      </c>
      <c r="K18" s="17">
        <f ca="1">IF(ISERROR(INDIRECT((ADDRESS(MATCH($B18,'Этап III'!$B:$B,0),6,4,1,"Этап III")))),"-",INDIRECT((ADDRESS(MATCH($B18,'Этап III'!$B:$B,0),6,4,1,"Этап III"))))</f>
        <v>140</v>
      </c>
    </row>
    <row r="19" spans="1:11" ht="13.5">
      <c r="A19" s="9">
        <v>18</v>
      </c>
      <c r="B19" s="19" t="s">
        <v>57</v>
      </c>
      <c r="C19" s="19" t="s">
        <v>58</v>
      </c>
      <c r="D19" s="13" t="s">
        <v>59</v>
      </c>
      <c r="E19" s="13" t="s">
        <v>14</v>
      </c>
      <c r="F19" s="14">
        <f>SUM(I19:W19)</f>
        <v>179.71428571428567</v>
      </c>
      <c r="G19" s="15">
        <f>очки!$C$18-COUNTIF(I19:J19,"-")</f>
        <v>3</v>
      </c>
      <c r="H19" s="16">
        <f>F19/G19</f>
        <v>59.90476190476189</v>
      </c>
      <c r="I19" s="17">
        <f ca="1">IF(ISERROR(INDIRECT((ADDRESS(MATCH($B19,'Этап I'!$B:$B,0),6,4,1,"Этап I")))),"-",INDIRECT((ADDRESS(MATCH($B19,'Этап I'!$B:$B,0),6,4,1,"Этап I"))))</f>
        <v>60</v>
      </c>
      <c r="J19" s="17">
        <f ca="1">IF(ISERROR(INDIRECT((ADDRESS(MATCH($B19,'Этап II'!$B:$B,0),6,4,1,"Этап II")))),"-",INDIRECT((ADDRESS(MATCH($B19,'Этап II'!$B:$B,0),6,4,1,"Этап II"))))</f>
        <v>65</v>
      </c>
      <c r="K19" s="17">
        <f ca="1">IF(ISERROR(INDIRECT((ADDRESS(MATCH($B19,'Этап III'!$B:$B,0),6,4,1,"Этап III")))),"-",INDIRECT((ADDRESS(MATCH($B19,'Этап III'!$B:$B,0),6,4,1,"Этап III"))))</f>
        <v>54.71428571428568</v>
      </c>
    </row>
    <row r="20" spans="1:11" ht="13.5">
      <c r="A20" s="9">
        <v>19</v>
      </c>
      <c r="B20" s="21" t="s">
        <v>60</v>
      </c>
      <c r="C20" s="21" t="s">
        <v>61</v>
      </c>
      <c r="D20" s="21" t="s">
        <v>62</v>
      </c>
      <c r="E20" s="21" t="s">
        <v>14</v>
      </c>
      <c r="F20" s="14">
        <f>SUM(I20:W20)</f>
        <v>175</v>
      </c>
      <c r="G20" s="15">
        <f>очки!$C$18-COUNTIF(I20:J20,"-")</f>
        <v>1</v>
      </c>
      <c r="H20" s="16">
        <f>F20/G20</f>
        <v>175</v>
      </c>
      <c r="I20" s="17" t="str">
        <f ca="1">IF(ISERROR(INDIRECT((ADDRESS(MATCH($B20,'Этап I'!$B:$B,0),6,4,1,"Этап I")))),"-",INDIRECT((ADDRESS(MATCH($B20,'Этап I'!$B:$B,0),6,4,1,"Этап I"))))</f>
        <v>-</v>
      </c>
      <c r="J20" s="17" t="str">
        <f ca="1">IF(ISERROR(INDIRECT((ADDRESS(MATCH($B20,'Этап II'!$B:$B,0),6,4,1,"Этап II")))),"-",INDIRECT((ADDRESS(MATCH($B20,'Этап II'!$B:$B,0),6,4,1,"Этап II"))))</f>
        <v>-</v>
      </c>
      <c r="K20" s="17">
        <f ca="1">IF(ISERROR(INDIRECT((ADDRESS(MATCH($B20,'Этап III'!$B:$B,0),6,4,1,"Этап III")))),"-",INDIRECT((ADDRESS(MATCH($B20,'Этап III'!$B:$B,0),6,4,1,"Этап III"))))</f>
        <v>175</v>
      </c>
    </row>
    <row r="21" spans="1:11" ht="13.5">
      <c r="A21" s="9">
        <v>20</v>
      </c>
      <c r="B21" s="20" t="s">
        <v>63</v>
      </c>
      <c r="C21" s="20" t="s">
        <v>64</v>
      </c>
      <c r="D21" s="20" t="s">
        <v>65</v>
      </c>
      <c r="E21" s="20" t="s">
        <v>66</v>
      </c>
      <c r="F21" s="14">
        <f>SUM(I21:W21)</f>
        <v>170</v>
      </c>
      <c r="G21" s="15">
        <f>очки!$C$18-COUNTIF(I21:J21,"-")</f>
        <v>2</v>
      </c>
      <c r="H21" s="16">
        <f>F21/G21</f>
        <v>85</v>
      </c>
      <c r="I21" s="17" t="str">
        <f ca="1">IF(ISERROR(INDIRECT((ADDRESS(MATCH($B21,'Этап I'!$B:$B,0),6,4,1,"Этап I")))),"-",INDIRECT((ADDRESS(MATCH($B21,'Этап I'!$B:$B,0),6,4,1,"Этап I"))))</f>
        <v>-</v>
      </c>
      <c r="J21" s="17">
        <f ca="1">IF(ISERROR(INDIRECT((ADDRESS(MATCH($B21,'Этап II'!$B:$B,0),6,4,1,"Этап II")))),"-",INDIRECT((ADDRESS(MATCH($B21,'Этап II'!$B:$B,0),6,4,1,"Этап II"))))</f>
        <v>170</v>
      </c>
      <c r="K21" s="17" t="str">
        <f ca="1">IF(ISERROR(INDIRECT((ADDRESS(MATCH($B21,'Этап III'!$B:$B,0),6,4,1,"Этап III")))),"-",INDIRECT((ADDRESS(MATCH($B21,'Этап III'!$B:$B,0),6,4,1,"Этап III"))))</f>
        <v>-</v>
      </c>
    </row>
    <row r="22" spans="1:11" ht="13.5">
      <c r="A22" s="9">
        <v>21</v>
      </c>
      <c r="B22" s="19" t="s">
        <v>67</v>
      </c>
      <c r="C22" s="19" t="s">
        <v>68</v>
      </c>
      <c r="D22" s="13"/>
      <c r="E22" s="13" t="s">
        <v>14</v>
      </c>
      <c r="F22" s="14">
        <f>SUM(I22:W22)</f>
        <v>167.91379310344826</v>
      </c>
      <c r="G22" s="15">
        <f>очки!$C$18-COUNTIF(I22:J22,"-")</f>
        <v>3</v>
      </c>
      <c r="H22" s="16">
        <f>F22/G22</f>
        <v>55.97126436781608</v>
      </c>
      <c r="I22" s="17">
        <f ca="1">IF(ISERROR(INDIRECT((ADDRESS(MATCH($B22,'Этап I'!$B:$B,0),6,4,1,"Этап I")))),"-",INDIRECT((ADDRESS(MATCH($B22,'Этап I'!$B:$B,0),6,4,1,"Этап I"))))</f>
        <v>31.41379310344827</v>
      </c>
      <c r="J22" s="17">
        <f ca="1">IF(ISERROR(INDIRECT((ADDRESS(MATCH($B22,'Этап II'!$B:$B,0),6,4,1,"Этап II")))),"-",INDIRECT((ADDRESS(MATCH($B22,'Этап II'!$B:$B,0),6,4,1,"Этап II"))))</f>
        <v>52.5</v>
      </c>
      <c r="K22" s="17">
        <f ca="1">IF(ISERROR(INDIRECT((ADDRESS(MATCH($B22,'Этап III'!$B:$B,0),6,4,1,"Этап III")))),"-",INDIRECT((ADDRESS(MATCH($B22,'Этап III'!$B:$B,0),6,4,1,"Этап III"))))</f>
        <v>83.99999999999997</v>
      </c>
    </row>
    <row r="23" spans="1:11" ht="13.5">
      <c r="A23" s="9">
        <v>22</v>
      </c>
      <c r="B23" s="20" t="s">
        <v>69</v>
      </c>
      <c r="C23" s="20" t="s">
        <v>70</v>
      </c>
      <c r="D23" s="20"/>
      <c r="E23" s="20" t="s">
        <v>14</v>
      </c>
      <c r="F23" s="14">
        <f>SUM(I23:W23)</f>
        <v>163.1428571428571</v>
      </c>
      <c r="G23" s="15">
        <f>очки!$C$18-COUNTIF(I23:Q23,"-")</f>
        <v>2</v>
      </c>
      <c r="H23" s="16">
        <f>F23/G23</f>
        <v>81.57142857142856</v>
      </c>
      <c r="I23" s="17" t="str">
        <f ca="1">IF(ISERROR(INDIRECT((ADDRESS(MATCH($B23,'Этап I'!$B:$B,0),6,4,1,"Этап I")))),"-",INDIRECT((ADDRESS(MATCH($B23,'Этап I'!$B:$B,0),6,4,1,"Этап I"))))</f>
        <v>-</v>
      </c>
      <c r="J23" s="17">
        <f ca="1">IF(ISERROR(INDIRECT((ADDRESS(MATCH($B23,'Этап II'!$B:$B,0),6,4,1,"Этап II")))),"-",INDIRECT((ADDRESS(MATCH($B23,'Этап II'!$B:$B,0),6,4,1,"Этап II"))))</f>
        <v>85</v>
      </c>
      <c r="K23" s="17">
        <f ca="1">IF(ISERROR(INDIRECT((ADDRESS(MATCH($B23,'Этап III'!$B:$B,0),6,4,1,"Этап III")))),"-",INDIRECT((ADDRESS(MATCH($B23,'Этап III'!$B:$B,0),6,4,1,"Этап III"))))</f>
        <v>78.14285714285711</v>
      </c>
    </row>
    <row r="24" spans="1:11" ht="13.5">
      <c r="A24" s="9">
        <v>23</v>
      </c>
      <c r="B24" s="21" t="s">
        <v>71</v>
      </c>
      <c r="C24" s="21" t="s">
        <v>72</v>
      </c>
      <c r="D24" s="21" t="s">
        <v>43</v>
      </c>
      <c r="E24" s="21" t="s">
        <v>73</v>
      </c>
      <c r="F24" s="14">
        <f>SUM(I24:W24)</f>
        <v>162.5</v>
      </c>
      <c r="G24" s="15">
        <f>очки!$C$18-COUNTIF(I24:Q24,"-")</f>
        <v>1</v>
      </c>
      <c r="H24" s="16">
        <f>F24/G24</f>
        <v>162.5</v>
      </c>
      <c r="I24" s="17" t="str">
        <f ca="1">IF(ISERROR(INDIRECT((ADDRESS(MATCH($B24,'Этап I'!$B:$B,0),6,4,1,"Этап I")))),"-",INDIRECT((ADDRESS(MATCH($B24,'Этап I'!$B:$B,0),6,4,1,"Этап I"))))</f>
        <v>-</v>
      </c>
      <c r="J24" s="17" t="str">
        <f ca="1">IF(ISERROR(INDIRECT((ADDRESS(MATCH($B24,'Этап II'!$B:$B,0),6,4,1,"Этап II")))),"-",INDIRECT((ADDRESS(MATCH($B24,'Этап II'!$B:$B,0),6,4,1,"Этап II"))))</f>
        <v>-</v>
      </c>
      <c r="K24" s="17">
        <f ca="1">IF(ISERROR(INDIRECT((ADDRESS(MATCH($B24,'Этап III'!$B:$B,0),6,4,1,"Этап III")))),"-",INDIRECT((ADDRESS(MATCH($B24,'Этап III'!$B:$B,0),6,4,1,"Этап III"))))</f>
        <v>162.5</v>
      </c>
    </row>
    <row r="25" spans="1:11" ht="13.5">
      <c r="A25" s="9">
        <v>24</v>
      </c>
      <c r="B25" s="19" t="s">
        <v>74</v>
      </c>
      <c r="C25" s="19" t="s">
        <v>75</v>
      </c>
      <c r="D25" s="13"/>
      <c r="E25" s="13" t="s">
        <v>14</v>
      </c>
      <c r="F25" s="14">
        <f>SUM(I25:W25)</f>
        <v>160.36206896551724</v>
      </c>
      <c r="G25" s="15">
        <f>очки!$C$18-COUNTIF(I25:Q25,"-")</f>
        <v>3</v>
      </c>
      <c r="H25" s="16">
        <f>F25/G25</f>
        <v>53.45402298850575</v>
      </c>
      <c r="I25" s="17">
        <f ca="1">IF(ISERROR(INDIRECT((ADDRESS(MATCH($B25,'Этап I'!$B:$B,0),6,4,1,"Этап I")))),"-",INDIRECT((ADDRESS(MATCH($B25,'Этап I'!$B:$B,0),6,4,1,"Этап I"))))</f>
        <v>39.86206896551724</v>
      </c>
      <c r="J25" s="17">
        <f ca="1">IF(ISERROR(INDIRECT((ADDRESS(MATCH($B25,'Этап II'!$B:$B,0),6,4,1,"Этап II")))),"-",INDIRECT((ADDRESS(MATCH($B25,'Этап II'!$B:$B,0),6,4,1,"Этап II"))))</f>
        <v>0.5</v>
      </c>
      <c r="K25" s="17">
        <f ca="1">IF(ISERROR(INDIRECT((ADDRESS(MATCH($B25,'Этап III'!$B:$B,0),6,4,1,"Этап III")))),"-",INDIRECT((ADDRESS(MATCH($B25,'Этап III'!$B:$B,0),6,4,1,"Этап III"))))</f>
        <v>120</v>
      </c>
    </row>
    <row r="26" spans="1:11" ht="13.5">
      <c r="A26" s="9">
        <v>25</v>
      </c>
      <c r="B26" s="20" t="s">
        <v>76</v>
      </c>
      <c r="C26" s="20" t="s">
        <v>77</v>
      </c>
      <c r="D26" s="20"/>
      <c r="E26" s="20" t="s">
        <v>14</v>
      </c>
      <c r="F26" s="14">
        <f>SUM(I26:W26)</f>
        <v>156.01666666666665</v>
      </c>
      <c r="G26" s="15">
        <f>очки!$C$18-COUNTIF(I26:J26,"-")</f>
        <v>3</v>
      </c>
      <c r="H26" s="16">
        <f>F26/G26</f>
        <v>52.00555555555555</v>
      </c>
      <c r="I26" s="17">
        <f ca="1">IF(ISERROR(INDIRECT((ADDRESS(MATCH($B26,'Этап I'!$B:$B,0),6,4,1,"Этап I")))),"-",INDIRECT((ADDRESS(MATCH($B26,'Этап I'!$B:$B,0),6,4,1,"Этап I"))))</f>
        <v>41.6</v>
      </c>
      <c r="J26" s="17">
        <f ca="1">IF(ISERROR(INDIRECT((ADDRESS(MATCH($B26,'Этап II'!$B:$B,0),6,4,1,"Этап II")))),"-",INDIRECT((ADDRESS(MATCH($B26,'Этап II'!$B:$B,0),6,4,1,"Этап II"))))</f>
        <v>37.750000000000014</v>
      </c>
      <c r="K26" s="17">
        <f ca="1">IF(ISERROR(INDIRECT((ADDRESS(MATCH($B26,'Этап III'!$B:$B,0),6,4,1,"Этап III")))),"-",INDIRECT((ADDRESS(MATCH($B26,'Этап III'!$B:$B,0),6,4,1,"Этап III"))))</f>
        <v>76.66666666666664</v>
      </c>
    </row>
    <row r="27" spans="1:11" ht="13.5">
      <c r="A27" s="9">
        <v>26</v>
      </c>
      <c r="B27" s="19" t="s">
        <v>78</v>
      </c>
      <c r="C27" s="19" t="s">
        <v>79</v>
      </c>
      <c r="D27" s="18"/>
      <c r="E27" s="13" t="s">
        <v>14</v>
      </c>
      <c r="F27" s="14">
        <f>SUM(I27:W27)</f>
        <v>155</v>
      </c>
      <c r="G27" s="15">
        <f>очки!$C$18-COUNTIF(I27:Q27,"-")</f>
        <v>2</v>
      </c>
      <c r="H27" s="16">
        <f>F27/G27</f>
        <v>77.5</v>
      </c>
      <c r="I27" s="17">
        <f ca="1">IF(ISERROR(INDIRECT((ADDRESS(MATCH($B27,'Этап I'!$B:$B,0),6,4,1,"Этап I")))),"-",INDIRECT((ADDRESS(MATCH($B27,'Этап I'!$B:$B,0),6,4,1,"Этап I"))))</f>
        <v>100</v>
      </c>
      <c r="J27" s="17">
        <f ca="1">IF(ISERROR(INDIRECT((ADDRESS(MATCH($B27,'Этап II'!$B:$B,0),6,4,1,"Этап II")))),"-",INDIRECT((ADDRESS(MATCH($B27,'Этап II'!$B:$B,0),6,4,1,"Этап II"))))</f>
        <v>55</v>
      </c>
      <c r="K27" s="17" t="str">
        <f ca="1">IF(ISERROR(INDIRECT((ADDRESS(MATCH($B27,'Этап III'!$B:$B,0),6,4,1,"Этап III")))),"-",INDIRECT((ADDRESS(MATCH($B27,'Этап III'!$B:$B,0),6,4,1,"Этап III"))))</f>
        <v>-</v>
      </c>
    </row>
    <row r="28" spans="1:11" ht="13.5">
      <c r="A28" s="9">
        <v>27</v>
      </c>
      <c r="B28" s="21" t="s">
        <v>80</v>
      </c>
      <c r="C28" s="21" t="s">
        <v>81</v>
      </c>
      <c r="D28" s="21" t="s">
        <v>82</v>
      </c>
      <c r="E28" s="21" t="s">
        <v>83</v>
      </c>
      <c r="F28" s="14">
        <f>SUM(I28:W28)</f>
        <v>150</v>
      </c>
      <c r="G28" s="15">
        <f>очки!$C$18-COUNTIF(I28:J28,"-")</f>
        <v>1</v>
      </c>
      <c r="H28" s="16">
        <f>F28/G28</f>
        <v>150</v>
      </c>
      <c r="I28" s="17" t="str">
        <f ca="1">IF(ISERROR(INDIRECT((ADDRESS(MATCH($B28,'Этап I'!$B:$B,0),6,4,1,"Этап I")))),"-",INDIRECT((ADDRESS(MATCH($B28,'Этап I'!$B:$B,0),6,4,1,"Этап I"))))</f>
        <v>-</v>
      </c>
      <c r="J28" s="17" t="str">
        <f ca="1">IF(ISERROR(INDIRECT((ADDRESS(MATCH($B28,'Этап II'!$B:$B,0),6,4,1,"Этап II")))),"-",INDIRECT((ADDRESS(MATCH($B28,'Этап II'!$B:$B,0),6,4,1,"Этап II"))))</f>
        <v>-</v>
      </c>
      <c r="K28" s="17">
        <f ca="1">IF(ISERROR(INDIRECT((ADDRESS(MATCH($B28,'Этап III'!$B:$B,0),6,4,1,"Этап III")))),"-",INDIRECT((ADDRESS(MATCH($B28,'Этап III'!$B:$B,0),6,4,1,"Этап III"))))</f>
        <v>150</v>
      </c>
    </row>
    <row r="29" spans="1:11" ht="13.5">
      <c r="A29" s="9">
        <v>28</v>
      </c>
      <c r="B29" s="21" t="s">
        <v>84</v>
      </c>
      <c r="C29" s="21" t="s">
        <v>85</v>
      </c>
      <c r="D29" s="22" t="s">
        <v>43</v>
      </c>
      <c r="E29" s="21" t="s">
        <v>86</v>
      </c>
      <c r="F29" s="14">
        <f>SUM(I29:W29)</f>
        <v>150</v>
      </c>
      <c r="G29" s="15">
        <f>очки!$C$18-COUNTIF(I29:Q29,"-")</f>
        <v>1</v>
      </c>
      <c r="H29" s="16">
        <f>F29/G29</f>
        <v>150</v>
      </c>
      <c r="I29" s="17" t="str">
        <f ca="1">IF(ISERROR(INDIRECT((ADDRESS(MATCH($B29,'Этап I'!$B:$B,0),6,4,1,"Этап I")))),"-",INDIRECT((ADDRESS(MATCH($B29,'Этап I'!$B:$B,0),6,4,1,"Этап I"))))</f>
        <v>-</v>
      </c>
      <c r="J29" s="17" t="str">
        <f ca="1">IF(ISERROR(INDIRECT((ADDRESS(MATCH($B29,'Этап II'!$B:$B,0),6,4,1,"Этап II")))),"-",INDIRECT((ADDRESS(MATCH($B29,'Этап II'!$B:$B,0),6,4,1,"Этап II"))))</f>
        <v>-</v>
      </c>
      <c r="K29" s="17">
        <f ca="1">IF(ISERROR(INDIRECT((ADDRESS(MATCH($B29,'Этап III'!$B:$B,0),6,4,1,"Этап III")))),"-",INDIRECT((ADDRESS(MATCH($B29,'Этап III'!$B:$B,0),6,4,1,"Этап III"))))</f>
        <v>150</v>
      </c>
    </row>
    <row r="30" spans="1:11" ht="13.5">
      <c r="A30" s="9">
        <v>29</v>
      </c>
      <c r="B30" s="21" t="s">
        <v>87</v>
      </c>
      <c r="C30" s="21" t="s">
        <v>88</v>
      </c>
      <c r="D30" s="21" t="s">
        <v>89</v>
      </c>
      <c r="E30" s="21" t="s">
        <v>56</v>
      </c>
      <c r="F30" s="14">
        <f>SUM(I30:W30)</f>
        <v>150</v>
      </c>
      <c r="G30" s="15">
        <f>очки!$C$18-COUNTIF(I30:J30,"-")</f>
        <v>1</v>
      </c>
      <c r="H30" s="16">
        <f>F30/G30</f>
        <v>150</v>
      </c>
      <c r="I30" s="17" t="str">
        <f ca="1">IF(ISERROR(INDIRECT((ADDRESS(MATCH($B30,'Этап I'!$B:$B,0),6,4,1,"Этап I")))),"-",INDIRECT((ADDRESS(MATCH($B30,'Этап I'!$B:$B,0),6,4,1,"Этап I"))))</f>
        <v>-</v>
      </c>
      <c r="J30" s="17" t="str">
        <f ca="1">IF(ISERROR(INDIRECT((ADDRESS(MATCH($B30,'Этап II'!$B:$B,0),6,4,1,"Этап II")))),"-",INDIRECT((ADDRESS(MATCH($B30,'Этап II'!$B:$B,0),6,4,1,"Этап II"))))</f>
        <v>-</v>
      </c>
      <c r="K30" s="17">
        <f ca="1">IF(ISERROR(INDIRECT((ADDRESS(MATCH($B30,'Этап III'!$B:$B,0),6,4,1,"Этап III")))),"-",INDIRECT((ADDRESS(MATCH($B30,'Этап III'!$B:$B,0),6,4,1,"Этап III"))))</f>
        <v>150</v>
      </c>
    </row>
    <row r="31" spans="1:11" ht="13.5">
      <c r="A31" s="9">
        <v>30</v>
      </c>
      <c r="B31" s="20" t="s">
        <v>90</v>
      </c>
      <c r="C31" s="20" t="s">
        <v>91</v>
      </c>
      <c r="D31" s="20" t="s">
        <v>89</v>
      </c>
      <c r="E31" s="20" t="s">
        <v>56</v>
      </c>
      <c r="F31" s="14">
        <f>SUM(I31:W31)</f>
        <v>150</v>
      </c>
      <c r="G31" s="15">
        <f>очки!$C$18-COUNTIF(I31:J31,"-")</f>
        <v>2</v>
      </c>
      <c r="H31" s="16">
        <f>F31/G31</f>
        <v>75</v>
      </c>
      <c r="I31" s="17" t="str">
        <f ca="1">IF(ISERROR(INDIRECT((ADDRESS(MATCH($B31,'Этап I'!$B:$B,0),6,4,1,"Этап I")))),"-",INDIRECT((ADDRESS(MATCH($B31,'Этап I'!$B:$B,0),6,4,1,"Этап I"))))</f>
        <v>-</v>
      </c>
      <c r="J31" s="17">
        <f ca="1">IF(ISERROR(INDIRECT((ADDRESS(MATCH($B31,'Этап II'!$B:$B,0),6,4,1,"Этап II")))),"-",INDIRECT((ADDRESS(MATCH($B31,'Этап II'!$B:$B,0),6,4,1,"Этап II"))))</f>
        <v>150</v>
      </c>
      <c r="K31" s="17" t="str">
        <f ca="1">IF(ISERROR(INDIRECT((ADDRESS(MATCH($B31,'Этап III'!$B:$B,0),6,4,1,"Этап III")))),"-",INDIRECT((ADDRESS(MATCH($B31,'Этап III'!$B:$B,0),6,4,1,"Этап III"))))</f>
        <v>-</v>
      </c>
    </row>
    <row r="32" spans="1:11" ht="13.5">
      <c r="A32" s="9">
        <v>31</v>
      </c>
      <c r="B32" s="21" t="s">
        <v>92</v>
      </c>
      <c r="C32" s="21" t="s">
        <v>93</v>
      </c>
      <c r="D32" s="21" t="s">
        <v>43</v>
      </c>
      <c r="E32" s="21" t="s">
        <v>14</v>
      </c>
      <c r="F32" s="14">
        <f>SUM(I32:W32)</f>
        <v>143.75</v>
      </c>
      <c r="G32" s="15">
        <f>очки!$C$18-COUNTIF(I32:J32,"-")</f>
        <v>1</v>
      </c>
      <c r="H32" s="16">
        <f>F32/G32</f>
        <v>143.75</v>
      </c>
      <c r="I32" s="17" t="str">
        <f ca="1">IF(ISERROR(INDIRECT((ADDRESS(MATCH($B32,'Этап I'!$B:$B,0),6,4,1,"Этап I")))),"-",INDIRECT((ADDRESS(MATCH($B32,'Этап I'!$B:$B,0),6,4,1,"Этап I"))))</f>
        <v>-</v>
      </c>
      <c r="J32" s="17" t="str">
        <f ca="1">IF(ISERROR(INDIRECT((ADDRESS(MATCH($B32,'Этап II'!$B:$B,0),6,4,1,"Этап II")))),"-",INDIRECT((ADDRESS(MATCH($B32,'Этап II'!$B:$B,0),6,4,1,"Этап II"))))</f>
        <v>-</v>
      </c>
      <c r="K32" s="17">
        <f ca="1">IF(ISERROR(INDIRECT((ADDRESS(MATCH($B32,'Этап III'!$B:$B,0),6,4,1,"Этап III")))),"-",INDIRECT((ADDRESS(MATCH($B32,'Этап III'!$B:$B,0),6,4,1,"Этап III"))))</f>
        <v>143.75</v>
      </c>
    </row>
    <row r="33" spans="1:11" ht="13.5">
      <c r="A33" s="9">
        <v>32</v>
      </c>
      <c r="B33" s="19" t="s">
        <v>94</v>
      </c>
      <c r="C33" s="19" t="s">
        <v>95</v>
      </c>
      <c r="D33" s="13"/>
      <c r="E33" s="13" t="s">
        <v>14</v>
      </c>
      <c r="F33" s="14">
        <f>SUM(I33:W33)</f>
        <v>142.85755336617402</v>
      </c>
      <c r="G33" s="15">
        <f>очки!$C$18-COUNTIF(I33:J33,"-")</f>
        <v>3</v>
      </c>
      <c r="H33" s="16">
        <f>F33/G33</f>
        <v>47.61918445539134</v>
      </c>
      <c r="I33" s="17">
        <f ca="1">IF(ISERROR(INDIRECT((ADDRESS(MATCH($B33,'Этап I'!$B:$B,0),6,4,1,"Этап I")))),"-",INDIRECT((ADDRESS(MATCH($B33,'Этап I'!$B:$B,0),6,4,1,"Этап I"))))</f>
        <v>24.655172413793096</v>
      </c>
      <c r="J33" s="17">
        <f ca="1">IF(ISERROR(INDIRECT((ADDRESS(MATCH($B33,'Этап II'!$B:$B,0),6,4,1,"Этап II")))),"-",INDIRECT((ADDRESS(MATCH($B33,'Этап II'!$B:$B,0),6,4,1,"Этап II"))))</f>
        <v>45.91666666666667</v>
      </c>
      <c r="K33" s="17">
        <f ca="1">IF(ISERROR(INDIRECT((ADDRESS(MATCH($B33,'Этап III'!$B:$B,0),6,4,1,"Этап III")))),"-",INDIRECT((ADDRESS(MATCH($B33,'Этап III'!$B:$B,0),6,4,1,"Этап III"))))</f>
        <v>72.28571428571425</v>
      </c>
    </row>
    <row r="34" spans="1:11" ht="13.5">
      <c r="A34" s="9">
        <v>33</v>
      </c>
      <c r="B34" s="21" t="s">
        <v>96</v>
      </c>
      <c r="C34" s="21" t="s">
        <v>43</v>
      </c>
      <c r="D34" s="22" t="s">
        <v>43</v>
      </c>
      <c r="E34" s="21" t="s">
        <v>56</v>
      </c>
      <c r="F34" s="14">
        <f>SUM(I34:W34)</f>
        <v>140</v>
      </c>
      <c r="G34" s="15">
        <f>очки!$C$18-COUNTIF(I34:J34,"-")</f>
        <v>1</v>
      </c>
      <c r="H34" s="16">
        <f>F34/G34</f>
        <v>140</v>
      </c>
      <c r="I34" s="17" t="str">
        <f ca="1">IF(ISERROR(INDIRECT((ADDRESS(MATCH($B34,'Этап I'!$B:$B,0),6,4,1,"Этап I")))),"-",INDIRECT((ADDRESS(MATCH($B34,'Этап I'!$B:$B,0),6,4,1,"Этап I"))))</f>
        <v>-</v>
      </c>
      <c r="J34" s="17" t="str">
        <f ca="1">IF(ISERROR(INDIRECT((ADDRESS(MATCH($B34,'Этап II'!$B:$B,0),6,4,1,"Этап II")))),"-",INDIRECT((ADDRESS(MATCH($B34,'Этап II'!$B:$B,0),6,4,1,"Этап II"))))</f>
        <v>-</v>
      </c>
      <c r="K34" s="17">
        <f ca="1">IF(ISERROR(INDIRECT((ADDRESS(MATCH($B34,'Этап III'!$B:$B,0),6,4,1,"Этап III")))),"-",INDIRECT((ADDRESS(MATCH($B34,'Этап III'!$B:$B,0),6,4,1,"Этап III"))))</f>
        <v>140</v>
      </c>
    </row>
    <row r="35" spans="1:11" ht="13.5">
      <c r="A35" s="9">
        <v>34</v>
      </c>
      <c r="B35" s="21" t="s">
        <v>97</v>
      </c>
      <c r="C35" s="21" t="s">
        <v>98</v>
      </c>
      <c r="D35" s="22" t="s">
        <v>43</v>
      </c>
      <c r="E35" s="21" t="s">
        <v>99</v>
      </c>
      <c r="F35" s="14">
        <f>SUM(I35:W35)</f>
        <v>140</v>
      </c>
      <c r="G35" s="15">
        <f>очки!$C$18-COUNTIF(I35:Q35,"-")</f>
        <v>1</v>
      </c>
      <c r="H35" s="16">
        <f>F35/G35</f>
        <v>140</v>
      </c>
      <c r="I35" s="17" t="str">
        <f ca="1">IF(ISERROR(INDIRECT((ADDRESS(MATCH($B35,'Этап I'!$B:$B,0),6,4,1,"Этап I")))),"-",INDIRECT((ADDRESS(MATCH($B35,'Этап I'!$B:$B,0),6,4,1,"Этап I"))))</f>
        <v>-</v>
      </c>
      <c r="J35" s="17" t="str">
        <f ca="1">IF(ISERROR(INDIRECT((ADDRESS(MATCH($B35,'Этап II'!$B:$B,0),6,4,1,"Этап II")))),"-",INDIRECT((ADDRESS(MATCH($B35,'Этап II'!$B:$B,0),6,4,1,"Этап II"))))</f>
        <v>-</v>
      </c>
      <c r="K35" s="17">
        <f ca="1">IF(ISERROR(INDIRECT((ADDRESS(MATCH($B35,'Этап III'!$B:$B,0),6,4,1,"Этап III")))),"-",INDIRECT((ADDRESS(MATCH($B35,'Этап III'!$B:$B,0),6,4,1,"Этап III"))))</f>
        <v>140</v>
      </c>
    </row>
    <row r="36" spans="1:11" ht="13.5">
      <c r="A36" s="9">
        <v>35</v>
      </c>
      <c r="B36" s="13" t="s">
        <v>100</v>
      </c>
      <c r="C36" s="13"/>
      <c r="D36" s="13"/>
      <c r="E36" s="13" t="s">
        <v>14</v>
      </c>
      <c r="F36" s="14">
        <f>SUM(I36:W36)</f>
        <v>139.63054187192117</v>
      </c>
      <c r="G36" s="15">
        <f>очки!$C$18-COUNTIF(I36:J36,"-")</f>
        <v>2</v>
      </c>
      <c r="H36" s="16">
        <f>F36/G36</f>
        <v>69.81527093596058</v>
      </c>
      <c r="I36" s="17">
        <f ca="1">IF(ISERROR(INDIRECT((ADDRESS(MATCH($B36,'Этап I'!$B:$B,0),6,4,1,"Этап I")))),"-",INDIRECT((ADDRESS(MATCH($B36,'Этап I'!$B:$B,0),6,4,1,"Этап I"))))</f>
        <v>26.34482758620689</v>
      </c>
      <c r="J36" s="17" t="str">
        <f ca="1">IF(ISERROR(INDIRECT((ADDRESS(MATCH($B36,'Этап II'!$B:$B,0),6,4,1,"Этап II")))),"-",INDIRECT((ADDRESS(MATCH($B36,'Этап II'!$B:$B,0),6,4,1,"Этап II"))))</f>
        <v>-</v>
      </c>
      <c r="K36" s="17">
        <f ca="1">IF(ISERROR(INDIRECT((ADDRESS(MATCH($B36,'Этап III'!$B:$B,0),6,4,1,"Этап III")))),"-",INDIRECT((ADDRESS(MATCH($B36,'Этап III'!$B:$B,0),6,4,1,"Этап III"))))</f>
        <v>113.28571428571428</v>
      </c>
    </row>
    <row r="37" spans="1:11" ht="13.5">
      <c r="A37" s="9">
        <v>36</v>
      </c>
      <c r="B37" s="13" t="s">
        <v>101</v>
      </c>
      <c r="C37" s="13"/>
      <c r="D37" s="13"/>
      <c r="E37" s="13" t="s">
        <v>14</v>
      </c>
      <c r="F37" s="14">
        <f>SUM(I37:W37)</f>
        <v>138.0541871921182</v>
      </c>
      <c r="G37" s="15">
        <f>очки!$C$18-COUNTIF(I37:Q37,"-")</f>
        <v>2</v>
      </c>
      <c r="H37" s="16">
        <f>F37/G37</f>
        <v>69.0270935960591</v>
      </c>
      <c r="I37" s="17">
        <f ca="1">IF(ISERROR(INDIRECT((ADDRESS(MATCH($B37,'Этап I'!$B:$B,0),6,4,1,"Этап I")))),"-",INDIRECT((ADDRESS(MATCH($B37,'Этап I'!$B:$B,0),6,4,1,"Этап I"))))</f>
        <v>36.48275862068965</v>
      </c>
      <c r="J37" s="17" t="str">
        <f ca="1">IF(ISERROR(INDIRECT((ADDRESS(MATCH($B37,'Этап II'!$B:$B,0),6,4,1,"Этап II")))),"-",INDIRECT((ADDRESS(MATCH($B37,'Этап II'!$B:$B,0),6,4,1,"Этап II"))))</f>
        <v>-</v>
      </c>
      <c r="K37" s="17">
        <f ca="1">IF(ISERROR(INDIRECT((ADDRESS(MATCH($B37,'Этап III'!$B:$B,0),6,4,1,"Этап III")))),"-",INDIRECT((ADDRESS(MATCH($B37,'Этап III'!$B:$B,0),6,4,1,"Этап III"))))</f>
        <v>101.57142857142856</v>
      </c>
    </row>
    <row r="38" spans="1:11" ht="13.5">
      <c r="A38" s="9">
        <v>37</v>
      </c>
      <c r="B38" s="19" t="s">
        <v>102</v>
      </c>
      <c r="C38" s="19" t="s">
        <v>103</v>
      </c>
      <c r="D38" s="13" t="s">
        <v>104</v>
      </c>
      <c r="E38" s="13" t="s">
        <v>14</v>
      </c>
      <c r="F38" s="14">
        <f>SUM(I38:W38)</f>
        <v>132.95833333333334</v>
      </c>
      <c r="G38" s="15">
        <f>очки!$C$18-COUNTIF(I38:Q38,"-")</f>
        <v>2</v>
      </c>
      <c r="H38" s="16">
        <f>F38/G38</f>
        <v>66.47916666666667</v>
      </c>
      <c r="I38" s="17">
        <f ca="1">IF(ISERROR(INDIRECT((ADDRESS(MATCH($B38,'Этап I'!$B:$B,0),6,4,1,"Этап I")))),"-",INDIRECT((ADDRESS(MATCH($B38,'Этап I'!$B:$B,0),6,4,1,"Этап I"))))</f>
        <v>85</v>
      </c>
      <c r="J38" s="17">
        <f ca="1">IF(ISERROR(INDIRECT((ADDRESS(MATCH($B38,'Этап II'!$B:$B,0),6,4,1,"Этап II")))),"-",INDIRECT((ADDRESS(MATCH($B38,'Этап II'!$B:$B,0),6,4,1,"Этап II"))))</f>
        <v>47.958333333333336</v>
      </c>
      <c r="K38" s="17" t="str">
        <f ca="1">IF(ISERROR(INDIRECT((ADDRESS(MATCH($B38,'Этап III'!$B:$B,0),6,4,1,"Этап III")))),"-",INDIRECT((ADDRESS(MATCH($B38,'Этап III'!$B:$B,0),6,4,1,"Этап III"))))</f>
        <v>-</v>
      </c>
    </row>
    <row r="39" spans="1:11" ht="13.5">
      <c r="A39" s="9">
        <v>38</v>
      </c>
      <c r="B39" s="20" t="s">
        <v>105</v>
      </c>
      <c r="C39" s="20" t="s">
        <v>106</v>
      </c>
      <c r="D39" s="20" t="s">
        <v>107</v>
      </c>
      <c r="E39" s="20" t="s">
        <v>83</v>
      </c>
      <c r="F39" s="14">
        <f>SUM(I39:W39)</f>
        <v>130</v>
      </c>
      <c r="G39" s="15">
        <f>очки!$C$18-COUNTIF(I39:Q39,"-")</f>
        <v>1</v>
      </c>
      <c r="H39" s="16">
        <f>F39/G39</f>
        <v>130</v>
      </c>
      <c r="I39" s="17" t="str">
        <f ca="1">IF(ISERROR(INDIRECT((ADDRESS(MATCH($B39,'Этап I'!$B:$B,0),6,4,1,"Этап I")))),"-",INDIRECT((ADDRESS(MATCH($B39,'Этап I'!$B:$B,0),6,4,1,"Этап I"))))</f>
        <v>-</v>
      </c>
      <c r="J39" s="17">
        <f ca="1">IF(ISERROR(INDIRECT((ADDRESS(MATCH($B39,'Этап II'!$B:$B,0),6,4,1,"Этап II")))),"-",INDIRECT((ADDRESS(MATCH($B39,'Этап II'!$B:$B,0),6,4,1,"Этап II"))))</f>
        <v>130</v>
      </c>
      <c r="K39" s="17" t="str">
        <f ca="1">IF(ISERROR(INDIRECT((ADDRESS(MATCH($B39,'Этап III'!$B:$B,0),6,4,1,"Этап III")))),"-",INDIRECT((ADDRESS(MATCH($B39,'Этап III'!$B:$B,0),6,4,1,"Этап III"))))</f>
        <v>-</v>
      </c>
    </row>
    <row r="40" spans="1:11" ht="13.5">
      <c r="A40" s="9">
        <v>39</v>
      </c>
      <c r="B40" s="21" t="s">
        <v>108</v>
      </c>
      <c r="C40" s="21" t="s">
        <v>109</v>
      </c>
      <c r="D40" s="21" t="s">
        <v>43</v>
      </c>
      <c r="E40" s="21" t="s">
        <v>110</v>
      </c>
      <c r="F40" s="14">
        <f>SUM(I40:W40)</f>
        <v>130</v>
      </c>
      <c r="G40" s="15">
        <f>очки!$C$18-COUNTIF(I40:Q40,"-")</f>
        <v>1</v>
      </c>
      <c r="H40" s="16">
        <f>F40/G40</f>
        <v>130</v>
      </c>
      <c r="I40" s="17" t="str">
        <f ca="1">IF(ISERROR(INDIRECT((ADDRESS(MATCH($B40,'Этап I'!$B:$B,0),6,4,1,"Этап I")))),"-",INDIRECT((ADDRESS(MATCH($B40,'Этап I'!$B:$B,0),6,4,1,"Этап I"))))</f>
        <v>-</v>
      </c>
      <c r="J40" s="17" t="str">
        <f ca="1">IF(ISERROR(INDIRECT((ADDRESS(MATCH($B40,'Этап II'!$B:$B,0),6,4,1,"Этап II")))),"-",INDIRECT((ADDRESS(MATCH($B40,'Этап II'!$B:$B,0),6,4,1,"Этап II"))))</f>
        <v>-</v>
      </c>
      <c r="K40" s="17">
        <f ca="1">IF(ISERROR(INDIRECT((ADDRESS(MATCH($B40,'Этап III'!$B:$B,0),6,4,1,"Этап III")))),"-",INDIRECT((ADDRESS(MATCH($B40,'Этап III'!$B:$B,0),6,4,1,"Этап III"))))</f>
        <v>130</v>
      </c>
    </row>
    <row r="41" spans="1:11" ht="13.5">
      <c r="A41" s="9">
        <v>40</v>
      </c>
      <c r="B41" s="21" t="s">
        <v>111</v>
      </c>
      <c r="C41" s="21" t="s">
        <v>112</v>
      </c>
      <c r="D41" s="21" t="s">
        <v>113</v>
      </c>
      <c r="E41" s="21" t="s">
        <v>14</v>
      </c>
      <c r="F41" s="14">
        <f>SUM(I41:W41)</f>
        <v>130</v>
      </c>
      <c r="G41" s="15">
        <f>очки!$C$18-COUNTIF(I41:Q41,"-")</f>
        <v>1</v>
      </c>
      <c r="H41" s="16">
        <f>F41/G41</f>
        <v>130</v>
      </c>
      <c r="I41" s="17" t="str">
        <f ca="1">IF(ISERROR(INDIRECT((ADDRESS(MATCH($B41,'Этап I'!$B:$B,0),6,4,1,"Этап I")))),"-",INDIRECT((ADDRESS(MATCH($B41,'Этап I'!$B:$B,0),6,4,1,"Этап I"))))</f>
        <v>-</v>
      </c>
      <c r="J41" s="17" t="str">
        <f ca="1">IF(ISERROR(INDIRECT((ADDRESS(MATCH($B41,'Этап II'!$B:$B,0),6,4,1,"Этап II")))),"-",INDIRECT((ADDRESS(MATCH($B41,'Этап II'!$B:$B,0),6,4,1,"Этап II"))))</f>
        <v>-</v>
      </c>
      <c r="K41" s="17">
        <f ca="1">IF(ISERROR(INDIRECT((ADDRESS(MATCH($B41,'Этап III'!$B:$B,0),6,4,1,"Этап III")))),"-",INDIRECT((ADDRESS(MATCH($B41,'Этап III'!$B:$B,0),6,4,1,"Этап III"))))</f>
        <v>130</v>
      </c>
    </row>
    <row r="42" spans="1:11" ht="13.5">
      <c r="A42" s="9">
        <v>41</v>
      </c>
      <c r="B42" s="21" t="s">
        <v>114</v>
      </c>
      <c r="C42" s="21" t="s">
        <v>115</v>
      </c>
      <c r="D42" s="22" t="s">
        <v>43</v>
      </c>
      <c r="E42" s="21" t="s">
        <v>14</v>
      </c>
      <c r="F42" s="14">
        <f>SUM(I42:W42)</f>
        <v>130</v>
      </c>
      <c r="G42" s="15">
        <f>очки!$C$18-COUNTIF(I42:J42,"-")</f>
        <v>1</v>
      </c>
      <c r="H42" s="16">
        <f>F42/G42</f>
        <v>130</v>
      </c>
      <c r="I42" s="17" t="str">
        <f ca="1">IF(ISERROR(INDIRECT((ADDRESS(MATCH($B42,'Этап I'!$B:$B,0),6,4,1,"Этап I")))),"-",INDIRECT((ADDRESS(MATCH($B42,'Этап I'!$B:$B,0),6,4,1,"Этап I"))))</f>
        <v>-</v>
      </c>
      <c r="J42" s="17" t="str">
        <f ca="1">IF(ISERROR(INDIRECT((ADDRESS(MATCH($B42,'Этап II'!$B:$B,0),6,4,1,"Этап II")))),"-",INDIRECT((ADDRESS(MATCH($B42,'Этап II'!$B:$B,0),6,4,1,"Этап II"))))</f>
        <v>-</v>
      </c>
      <c r="K42" s="17">
        <f ca="1">IF(ISERROR(INDIRECT((ADDRESS(MATCH($B42,'Этап III'!$B:$B,0),6,4,1,"Этап III")))),"-",INDIRECT((ADDRESS(MATCH($B42,'Этап III'!$B:$B,0),6,4,1,"Этап III"))))</f>
        <v>130</v>
      </c>
    </row>
    <row r="43" spans="1:11" ht="13.5">
      <c r="A43" s="9">
        <v>42</v>
      </c>
      <c r="B43" s="21" t="s">
        <v>116</v>
      </c>
      <c r="C43" s="21" t="s">
        <v>117</v>
      </c>
      <c r="D43" s="22" t="s">
        <v>43</v>
      </c>
      <c r="E43" s="21" t="s">
        <v>56</v>
      </c>
      <c r="F43" s="14">
        <f>SUM(I43:W43)</f>
        <v>130</v>
      </c>
      <c r="G43" s="15">
        <f>очки!$C$18-COUNTIF(I43:J43,"-")</f>
        <v>1</v>
      </c>
      <c r="H43" s="16">
        <f>F43/G43</f>
        <v>130</v>
      </c>
      <c r="I43" s="17" t="str">
        <f ca="1">IF(ISERROR(INDIRECT((ADDRESS(MATCH($B43,'Этап I'!$B:$B,0),6,4,1,"Этап I")))),"-",INDIRECT((ADDRESS(MATCH($B43,'Этап I'!$B:$B,0),6,4,1,"Этап I"))))</f>
        <v>-</v>
      </c>
      <c r="J43" s="17" t="str">
        <f ca="1">IF(ISERROR(INDIRECT((ADDRESS(MATCH($B43,'Этап II'!$B:$B,0),6,4,1,"Этап II")))),"-",INDIRECT((ADDRESS(MATCH($B43,'Этап II'!$B:$B,0),6,4,1,"Этап II"))))</f>
        <v>-</v>
      </c>
      <c r="K43" s="17">
        <f ca="1">IF(ISERROR(INDIRECT((ADDRESS(MATCH($B43,'Этап III'!$B:$B,0),6,4,1,"Этап III")))),"-",INDIRECT((ADDRESS(MATCH($B43,'Этап III'!$B:$B,0),6,4,1,"Этап III"))))</f>
        <v>130</v>
      </c>
    </row>
    <row r="44" spans="1:11" ht="13.5">
      <c r="A44" s="9">
        <v>43</v>
      </c>
      <c r="B44" s="13" t="s">
        <v>118</v>
      </c>
      <c r="C44" s="13"/>
      <c r="D44" s="18"/>
      <c r="E44" s="13" t="s">
        <v>73</v>
      </c>
      <c r="F44" s="14">
        <f>SUM(I44:W44)</f>
        <v>120</v>
      </c>
      <c r="G44" s="15">
        <f>очки!$C$18-COUNTIF(I44:Q44,"-")</f>
        <v>1</v>
      </c>
      <c r="H44" s="16">
        <f>F44/G44</f>
        <v>120</v>
      </c>
      <c r="I44" s="17">
        <f ca="1">IF(ISERROR(INDIRECT((ADDRESS(MATCH($B44,'Этап I'!$B:$B,0),6,4,1,"Этап I")))),"-",INDIRECT((ADDRESS(MATCH($B44,'Этап I'!$B:$B,0),6,4,1,"Этап I"))))</f>
        <v>120</v>
      </c>
      <c r="J44" s="17" t="str">
        <f ca="1">IF(ISERROR(INDIRECT((ADDRESS(MATCH($B44,'Этап II'!$B:$B,0),6,4,1,"Этап II")))),"-",INDIRECT((ADDRESS(MATCH($B44,'Этап II'!$B:$B,0),6,4,1,"Этап II"))))</f>
        <v>-</v>
      </c>
      <c r="K44" s="17" t="str">
        <f ca="1">IF(ISERROR(INDIRECT((ADDRESS(MATCH($B44,'Этап III'!$B:$B,0),6,4,1,"Этап III")))),"-",INDIRECT((ADDRESS(MATCH($B44,'Этап III'!$B:$B,0),6,4,1,"Этап III"))))</f>
        <v>-</v>
      </c>
    </row>
    <row r="45" spans="1:11" ht="13.5">
      <c r="A45" s="9">
        <v>44</v>
      </c>
      <c r="B45" s="21" t="s">
        <v>119</v>
      </c>
      <c r="C45" s="21" t="s">
        <v>120</v>
      </c>
      <c r="D45" s="21" t="s">
        <v>121</v>
      </c>
      <c r="E45" s="21" t="s">
        <v>122</v>
      </c>
      <c r="F45" s="14">
        <f>SUM(I45:W45)</f>
        <v>120</v>
      </c>
      <c r="G45" s="15">
        <f>очки!$C$18-COUNTIF(I45:Q45,"-")</f>
        <v>1</v>
      </c>
      <c r="H45" s="16">
        <f>F45/G45</f>
        <v>120</v>
      </c>
      <c r="I45" s="17" t="str">
        <f ca="1">IF(ISERROR(INDIRECT((ADDRESS(MATCH($B45,'Этап I'!$B:$B,0),6,4,1,"Этап I")))),"-",INDIRECT((ADDRESS(MATCH($B45,'Этап I'!$B:$B,0),6,4,1,"Этап I"))))</f>
        <v>-</v>
      </c>
      <c r="J45" s="17" t="str">
        <f ca="1">IF(ISERROR(INDIRECT((ADDRESS(MATCH($B45,'Этап II'!$B:$B,0),6,4,1,"Этап II")))),"-",INDIRECT((ADDRESS(MATCH($B45,'Этап II'!$B:$B,0),6,4,1,"Этап II"))))</f>
        <v>-</v>
      </c>
      <c r="K45" s="17">
        <f ca="1">IF(ISERROR(INDIRECT((ADDRESS(MATCH($B45,'Этап III'!$B:$B,0),6,4,1,"Этап III")))),"-",INDIRECT((ADDRESS(MATCH($B45,'Этап III'!$B:$B,0),6,4,1,"Этап III"))))</f>
        <v>120</v>
      </c>
    </row>
    <row r="46" spans="1:11" ht="13.5">
      <c r="A46" s="9">
        <v>45</v>
      </c>
      <c r="B46" s="21" t="s">
        <v>123</v>
      </c>
      <c r="C46" s="21" t="s">
        <v>124</v>
      </c>
      <c r="D46" s="22" t="s">
        <v>43</v>
      </c>
      <c r="E46" s="21" t="s">
        <v>122</v>
      </c>
      <c r="F46" s="14">
        <f>SUM(I46:W46)</f>
        <v>120</v>
      </c>
      <c r="G46" s="15">
        <f>очки!$C$18-COUNTIF(I46:Q46,"-")</f>
        <v>1</v>
      </c>
      <c r="H46" s="16">
        <f>F46/G46</f>
        <v>120</v>
      </c>
      <c r="I46" s="17" t="str">
        <f ca="1">IF(ISERROR(INDIRECT((ADDRESS(MATCH($B46,'Этап I'!$B:$B,0),6,4,1,"Этап I")))),"-",INDIRECT((ADDRESS(MATCH($B46,'Этап I'!$B:$B,0),6,4,1,"Этап I"))))</f>
        <v>-</v>
      </c>
      <c r="J46" s="17" t="str">
        <f ca="1">IF(ISERROR(INDIRECT((ADDRESS(MATCH($B46,'Этап II'!$B:$B,0),6,4,1,"Этап II")))),"-",INDIRECT((ADDRESS(MATCH($B46,'Этап II'!$B:$B,0),6,4,1,"Этап II"))))</f>
        <v>-</v>
      </c>
      <c r="K46" s="17">
        <f ca="1">IF(ISERROR(INDIRECT((ADDRESS(MATCH($B46,'Этап III'!$B:$B,0),6,4,1,"Этап III")))),"-",INDIRECT((ADDRESS(MATCH($B46,'Этап III'!$B:$B,0),6,4,1,"Этап III"))))</f>
        <v>120</v>
      </c>
    </row>
    <row r="47" spans="1:11" ht="13.5">
      <c r="A47" s="9">
        <v>46</v>
      </c>
      <c r="B47" s="21" t="s">
        <v>125</v>
      </c>
      <c r="C47" s="21" t="s">
        <v>126</v>
      </c>
      <c r="D47" s="22" t="s">
        <v>43</v>
      </c>
      <c r="E47" s="21" t="s">
        <v>14</v>
      </c>
      <c r="F47" s="14">
        <f>SUM(I47:W47)</f>
        <v>120</v>
      </c>
      <c r="G47" s="15">
        <f>очки!$C$18-COUNTIF(I47:Q47,"-")</f>
        <v>1</v>
      </c>
      <c r="H47" s="16">
        <f>F47/G47</f>
        <v>120</v>
      </c>
      <c r="I47" s="17" t="str">
        <f ca="1">IF(ISERROR(INDIRECT((ADDRESS(MATCH($B47,'Этап I'!$B:$B,0),6,4,1,"Этап I")))),"-",INDIRECT((ADDRESS(MATCH($B47,'Этап I'!$B:$B,0),6,4,1,"Этап I"))))</f>
        <v>-</v>
      </c>
      <c r="J47" s="17" t="str">
        <f ca="1">IF(ISERROR(INDIRECT((ADDRESS(MATCH($B47,'Этап II'!$B:$B,0),6,4,1,"Этап II")))),"-",INDIRECT((ADDRESS(MATCH($B47,'Этап II'!$B:$B,0),6,4,1,"Этап II"))))</f>
        <v>-</v>
      </c>
      <c r="K47" s="17">
        <f ca="1">IF(ISERROR(INDIRECT((ADDRESS(MATCH($B47,'Этап III'!$B:$B,0),6,4,1,"Этап III")))),"-",INDIRECT((ADDRESS(MATCH($B47,'Этап III'!$B:$B,0),6,4,1,"Этап III"))))</f>
        <v>120</v>
      </c>
    </row>
    <row r="48" spans="1:11" ht="13.5">
      <c r="A48" s="9">
        <v>47</v>
      </c>
      <c r="B48" s="20" t="s">
        <v>127</v>
      </c>
      <c r="C48" s="20" t="s">
        <v>128</v>
      </c>
      <c r="D48" s="20" t="s">
        <v>89</v>
      </c>
      <c r="E48" s="20" t="s">
        <v>56</v>
      </c>
      <c r="F48" s="14">
        <f>SUM(I48:W48)</f>
        <v>115</v>
      </c>
      <c r="G48" s="15">
        <f>очки!$C$18-COUNTIF(I48:Q48,"-")</f>
        <v>1</v>
      </c>
      <c r="H48" s="16">
        <f>F48/G48</f>
        <v>115</v>
      </c>
      <c r="I48" s="17" t="str">
        <f ca="1">IF(ISERROR(INDIRECT((ADDRESS(MATCH($B48,'Этап I'!$B:$B,0),6,4,1,"Этап I")))),"-",INDIRECT((ADDRESS(MATCH($B48,'Этап I'!$B:$B,0),6,4,1,"Этап I"))))</f>
        <v>-</v>
      </c>
      <c r="J48" s="17">
        <f ca="1">IF(ISERROR(INDIRECT((ADDRESS(MATCH($B48,'Этап II'!$B:$B,0),6,4,1,"Этап II")))),"-",INDIRECT((ADDRESS(MATCH($B48,'Этап II'!$B:$B,0),6,4,1,"Этап II"))))</f>
        <v>115</v>
      </c>
      <c r="K48" s="17" t="str">
        <f ca="1">IF(ISERROR(INDIRECT((ADDRESS(MATCH($B48,'Этап III'!$B:$B,0),6,4,1,"Этап III")))),"-",INDIRECT((ADDRESS(MATCH($B48,'Этап III'!$B:$B,0),6,4,1,"Этап III"))))</f>
        <v>-</v>
      </c>
    </row>
    <row r="49" spans="1:11" ht="13.5">
      <c r="A49" s="9">
        <v>48</v>
      </c>
      <c r="B49" s="21" t="s">
        <v>129</v>
      </c>
      <c r="C49" s="21" t="s">
        <v>43</v>
      </c>
      <c r="D49" s="21" t="s">
        <v>43</v>
      </c>
      <c r="E49" s="21" t="s">
        <v>37</v>
      </c>
      <c r="F49" s="14">
        <f>SUM(I49:W49)</f>
        <v>115</v>
      </c>
      <c r="G49" s="15">
        <f>очки!$C$18-COUNTIF(I49:J49,"-")</f>
        <v>1</v>
      </c>
      <c r="H49" s="16">
        <f>F49/G49</f>
        <v>115</v>
      </c>
      <c r="I49" s="17" t="str">
        <f ca="1">IF(ISERROR(INDIRECT((ADDRESS(MATCH($B49,'Этап I'!$B:$B,0),6,4,1,"Этап I")))),"-",INDIRECT((ADDRESS(MATCH($B49,'Этап I'!$B:$B,0),6,4,1,"Этап I"))))</f>
        <v>-</v>
      </c>
      <c r="J49" s="17" t="str">
        <f ca="1">IF(ISERROR(INDIRECT((ADDRESS(MATCH($B49,'Этап II'!$B:$B,0),6,4,1,"Этап II")))),"-",INDIRECT((ADDRESS(MATCH($B49,'Этап II'!$B:$B,0),6,4,1,"Этап II"))))</f>
        <v>-</v>
      </c>
      <c r="K49" s="17">
        <f ca="1">IF(ISERROR(INDIRECT((ADDRESS(MATCH($B49,'Этап III'!$B:$B,0),6,4,1,"Этап III")))),"-",INDIRECT((ADDRESS(MATCH($B49,'Этап III'!$B:$B,0),6,4,1,"Этап III"))))</f>
        <v>115</v>
      </c>
    </row>
    <row r="50" spans="1:11" ht="13.5">
      <c r="A50" s="9">
        <v>49</v>
      </c>
      <c r="B50" s="21" t="s">
        <v>130</v>
      </c>
      <c r="C50" s="21" t="s">
        <v>131</v>
      </c>
      <c r="D50" s="21" t="s">
        <v>132</v>
      </c>
      <c r="E50" s="21" t="s">
        <v>14</v>
      </c>
      <c r="F50" s="14">
        <f>SUM(I50:W50)</f>
        <v>115</v>
      </c>
      <c r="G50" s="15">
        <f>очки!$C$18-COUNTIF(I50:J50,"-")</f>
        <v>1</v>
      </c>
      <c r="H50" s="16">
        <f>F50/G50</f>
        <v>115</v>
      </c>
      <c r="I50" s="17" t="str">
        <f ca="1">IF(ISERROR(INDIRECT((ADDRESS(MATCH($B50,'Этап I'!$B:$B,0),6,4,1,"Этап I")))),"-",INDIRECT((ADDRESS(MATCH($B50,'Этап I'!$B:$B,0),6,4,1,"Этап I"))))</f>
        <v>-</v>
      </c>
      <c r="J50" s="17" t="str">
        <f ca="1">IF(ISERROR(INDIRECT((ADDRESS(MATCH($B50,'Этап II'!$B:$B,0),6,4,1,"Этап II")))),"-",INDIRECT((ADDRESS(MATCH($B50,'Этап II'!$B:$B,0),6,4,1,"Этап II"))))</f>
        <v>-</v>
      </c>
      <c r="K50" s="17">
        <f ca="1">IF(ISERROR(INDIRECT((ADDRESS(MATCH($B50,'Этап III'!$B:$B,0),6,4,1,"Этап III")))),"-",INDIRECT((ADDRESS(MATCH($B50,'Этап III'!$B:$B,0),6,4,1,"Этап III"))))</f>
        <v>115</v>
      </c>
    </row>
    <row r="51" spans="1:11" ht="13.5">
      <c r="A51" s="9">
        <v>50</v>
      </c>
      <c r="B51" s="21" t="s">
        <v>133</v>
      </c>
      <c r="C51" s="21" t="s">
        <v>134</v>
      </c>
      <c r="D51" s="22" t="s">
        <v>43</v>
      </c>
      <c r="E51" s="21" t="s">
        <v>14</v>
      </c>
      <c r="F51" s="14">
        <f>SUM(I51:W51)</f>
        <v>115</v>
      </c>
      <c r="G51" s="15">
        <f>очки!$C$18-COUNTIF(I51:Q51,"-")</f>
        <v>1</v>
      </c>
      <c r="H51" s="16">
        <f>F51/G51</f>
        <v>115</v>
      </c>
      <c r="I51" s="17" t="str">
        <f ca="1">IF(ISERROR(INDIRECT((ADDRESS(MATCH($B51,'Этап I'!$B:$B,0),6,4,1,"Этап I")))),"-",INDIRECT((ADDRESS(MATCH($B51,'Этап I'!$B:$B,0),6,4,1,"Этап I"))))</f>
        <v>-</v>
      </c>
      <c r="J51" s="17" t="str">
        <f ca="1">IF(ISERROR(INDIRECT((ADDRESS(MATCH($B51,'Этап II'!$B:$B,0),6,4,1,"Этап II")))),"-",INDIRECT((ADDRESS(MATCH($B51,'Этап II'!$B:$B,0),6,4,1,"Этап II"))))</f>
        <v>-</v>
      </c>
      <c r="K51" s="17">
        <f ca="1">IF(ISERROR(INDIRECT((ADDRESS(MATCH($B51,'Этап III'!$B:$B,0),6,4,1,"Этап III")))),"-",INDIRECT((ADDRESS(MATCH($B51,'Этап III'!$B:$B,0),6,4,1,"Этап III"))))</f>
        <v>115</v>
      </c>
    </row>
    <row r="52" spans="1:11" ht="13.5">
      <c r="A52" s="9">
        <v>51</v>
      </c>
      <c r="B52" s="13" t="s">
        <v>135</v>
      </c>
      <c r="C52" s="13"/>
      <c r="D52" s="18"/>
      <c r="E52" s="13" t="s">
        <v>14</v>
      </c>
      <c r="F52" s="14">
        <f>SUM(I52:W52)</f>
        <v>115</v>
      </c>
      <c r="G52" s="15">
        <f>очки!$C$18-COUNTIF(I52:J52,"-")</f>
        <v>2</v>
      </c>
      <c r="H52" s="16">
        <f>F52/G52</f>
        <v>57.5</v>
      </c>
      <c r="I52" s="17">
        <f ca="1">IF(ISERROR(INDIRECT((ADDRESS(MATCH($B52,'Этап I'!$B:$B,0),6,4,1,"Этап I")))),"-",INDIRECT((ADDRESS(MATCH($B52,'Этап I'!$B:$B,0),6,4,1,"Этап I"))))</f>
        <v>115</v>
      </c>
      <c r="J52" s="17" t="str">
        <f ca="1">IF(ISERROR(INDIRECT((ADDRESS(MATCH($B52,'Этап II'!$B:$B,0),6,4,1,"Этап II")))),"-",INDIRECT((ADDRESS(MATCH($B52,'Этап II'!$B:$B,0),6,4,1,"Этап II"))))</f>
        <v>-</v>
      </c>
      <c r="K52" s="17" t="str">
        <f ca="1">IF(ISERROR(INDIRECT((ADDRESS(MATCH($B52,'Этап III'!$B:$B,0),6,4,1,"Этап III")))),"-",INDIRECT((ADDRESS(MATCH($B52,'Этап III'!$B:$B,0),6,4,1,"Этап III"))))</f>
        <v>-</v>
      </c>
    </row>
    <row r="53" spans="1:252" ht="13.5">
      <c r="A53" s="9">
        <v>52</v>
      </c>
      <c r="B53" s="19" t="s">
        <v>136</v>
      </c>
      <c r="C53" s="19" t="s">
        <v>137</v>
      </c>
      <c r="D53" s="13"/>
      <c r="E53" s="13" t="s">
        <v>14</v>
      </c>
      <c r="F53" s="14">
        <f>SUM(I53:W53)</f>
        <v>111.05747126436779</v>
      </c>
      <c r="G53" s="15">
        <f>очки!$C$18-COUNTIF(I53:Q53,"-")</f>
        <v>2</v>
      </c>
      <c r="H53" s="16">
        <f>F53/G53</f>
        <v>55.528735632183896</v>
      </c>
      <c r="I53" s="17">
        <f ca="1">IF(ISERROR(INDIRECT((ADDRESS(MATCH($B53,'Этап I'!$B:$B,0),6,4,1,"Этап I")))),"-",INDIRECT((ADDRESS(MATCH($B53,'Этап I'!$B:$B,0),6,4,1,"Этап I"))))</f>
        <v>29.724137931034477</v>
      </c>
      <c r="J53" s="17" t="str">
        <f ca="1">IF(ISERROR(INDIRECT((ADDRESS(MATCH($B53,'Этап II'!$B:$B,0),6,4,1,"Этап II")))),"-",INDIRECT((ADDRESS(MATCH($B53,'Этап II'!$B:$B,0),6,4,1,"Этап II"))))</f>
        <v>-</v>
      </c>
      <c r="K53" s="17">
        <f ca="1">IF(ISERROR(INDIRECT((ADDRESS(MATCH($B53,'Этап III'!$B:$B,0),6,4,1,"Этап III")))),"-",INDIRECT((ADDRESS(MATCH($B53,'Этап III'!$B:$B,0),6,4,1,"Этап III"))))</f>
        <v>81.33333333333331</v>
      </c>
      <c r="II53" s="23"/>
      <c r="IJ53" s="23"/>
      <c r="IK53" s="23"/>
      <c r="IL53" s="23"/>
      <c r="IM53" s="23"/>
      <c r="IN53" s="23"/>
      <c r="IO53" s="23"/>
      <c r="IP53" s="23"/>
      <c r="IQ53" s="23"/>
      <c r="IR53" s="23"/>
    </row>
    <row r="54" spans="1:252" ht="13.5">
      <c r="A54" s="9">
        <v>53</v>
      </c>
      <c r="B54" s="20" t="s">
        <v>138</v>
      </c>
      <c r="C54" s="20"/>
      <c r="D54" s="20"/>
      <c r="E54" s="20" t="s">
        <v>48</v>
      </c>
      <c r="F54" s="14">
        <f>SUM(I54:W54)</f>
        <v>110</v>
      </c>
      <c r="G54" s="15">
        <f>очки!$C$18-COUNTIF(I54:Q54,"-")</f>
        <v>1</v>
      </c>
      <c r="H54" s="16">
        <f>F54/G54</f>
        <v>110</v>
      </c>
      <c r="I54" s="17" t="str">
        <f ca="1">IF(ISERROR(INDIRECT((ADDRESS(MATCH($B54,'Этап I'!$B:$B,0),6,4,1,"Этап I")))),"-",INDIRECT((ADDRESS(MATCH($B54,'Этап I'!$B:$B,0),6,4,1,"Этап I"))))</f>
        <v>-</v>
      </c>
      <c r="J54" s="17">
        <f ca="1">IF(ISERROR(INDIRECT((ADDRESS(MATCH($B54,'Этап II'!$B:$B,0),6,4,1,"Этап II")))),"-",INDIRECT((ADDRESS(MATCH($B54,'Этап II'!$B:$B,0),6,4,1,"Этап II"))))</f>
        <v>110</v>
      </c>
      <c r="K54" s="17" t="str">
        <f ca="1">IF(ISERROR(INDIRECT((ADDRESS(MATCH($B54,'Этап III'!$B:$B,0),6,4,1,"Этап III")))),"-",INDIRECT((ADDRESS(MATCH($B54,'Этап III'!$B:$B,0),6,4,1,"Этап III"))))</f>
        <v>-</v>
      </c>
      <c r="II54" s="23"/>
      <c r="IJ54" s="23"/>
      <c r="IK54" s="23"/>
      <c r="IL54" s="23"/>
      <c r="IM54" s="23"/>
      <c r="IN54" s="23"/>
      <c r="IO54" s="23"/>
      <c r="IP54" s="23"/>
      <c r="IQ54" s="23"/>
      <c r="IR54" s="23"/>
    </row>
    <row r="55" spans="1:252" ht="13.5">
      <c r="A55" s="9">
        <v>54</v>
      </c>
      <c r="B55" s="20" t="s">
        <v>139</v>
      </c>
      <c r="C55" s="20" t="s">
        <v>140</v>
      </c>
      <c r="D55" s="20" t="s">
        <v>141</v>
      </c>
      <c r="E55" s="20" t="s">
        <v>142</v>
      </c>
      <c r="F55" s="14">
        <f>SUM(I55:W55)</f>
        <v>107.32142857142854</v>
      </c>
      <c r="G55" s="15">
        <f>очки!$C$18-COUNTIF(I55:Q55,"-")</f>
        <v>2</v>
      </c>
      <c r="H55" s="16">
        <f>F55/G55</f>
        <v>53.66071428571427</v>
      </c>
      <c r="I55" s="17" t="str">
        <f ca="1">IF(ISERROR(INDIRECT((ADDRESS(MATCH($B55,'Этап I'!$B:$B,0),6,4,1,"Этап I")))),"-",INDIRECT((ADDRESS(MATCH($B55,'Этап I'!$B:$B,0),6,4,1,"Этап I"))))</f>
        <v>-</v>
      </c>
      <c r="J55" s="17">
        <f ca="1">IF(ISERROR(INDIRECT((ADDRESS(MATCH($B55,'Этап II'!$B:$B,0),6,4,1,"Этап II")))),"-",INDIRECT((ADDRESS(MATCH($B55,'Этап II'!$B:$B,0),6,4,1,"Этап II"))))</f>
        <v>87.75</v>
      </c>
      <c r="K55" s="17">
        <f ca="1">IF(ISERROR(INDIRECT((ADDRESS(MATCH($B55,'Этап III'!$B:$B,0),6,4,1,"Этап III")))),"-",INDIRECT((ADDRESS(MATCH($B55,'Этап III'!$B:$B,0),6,4,1,"Этап III"))))</f>
        <v>19.571428571428545</v>
      </c>
      <c r="II55" s="23"/>
      <c r="IJ55" s="23"/>
      <c r="IK55" s="23"/>
      <c r="IL55" s="23"/>
      <c r="IM55" s="23"/>
      <c r="IN55" s="23"/>
      <c r="IO55" s="23"/>
      <c r="IP55" s="23"/>
      <c r="IQ55" s="23"/>
      <c r="IR55" s="23"/>
    </row>
    <row r="56" spans="1:252" ht="13.5">
      <c r="A56" s="9">
        <v>55</v>
      </c>
      <c r="B56" s="20" t="s">
        <v>143</v>
      </c>
      <c r="C56" s="20" t="s">
        <v>144</v>
      </c>
      <c r="D56" s="20"/>
      <c r="E56" s="20" t="s">
        <v>145</v>
      </c>
      <c r="F56" s="14">
        <f>SUM(I56:W56)</f>
        <v>105</v>
      </c>
      <c r="G56" s="15">
        <f>очки!$C$18-COUNTIF(I56:Q56,"-")</f>
        <v>1</v>
      </c>
      <c r="H56" s="16">
        <f>F56/G56</f>
        <v>105</v>
      </c>
      <c r="I56" s="17" t="str">
        <f ca="1">IF(ISERROR(INDIRECT((ADDRESS(MATCH($B56,'Этап I'!$B:$B,0),6,4,1,"Этап I")))),"-",INDIRECT((ADDRESS(MATCH($B56,'Этап I'!$B:$B,0),6,4,1,"Этап I"))))</f>
        <v>-</v>
      </c>
      <c r="J56" s="17">
        <f ca="1">IF(ISERROR(INDIRECT((ADDRESS(MATCH($B56,'Этап II'!$B:$B,0),6,4,1,"Этап II")))),"-",INDIRECT((ADDRESS(MATCH($B56,'Этап II'!$B:$B,0),6,4,1,"Этап II"))))</f>
        <v>105</v>
      </c>
      <c r="K56" s="17" t="str">
        <f ca="1">IF(ISERROR(INDIRECT((ADDRESS(MATCH($B56,'Этап III'!$B:$B,0),6,4,1,"Этап III")))),"-",INDIRECT((ADDRESS(MATCH($B56,'Этап III'!$B:$B,0),6,4,1,"Этап III"))))</f>
        <v>-</v>
      </c>
      <c r="II56" s="23"/>
      <c r="IJ56" s="23"/>
      <c r="IK56" s="23"/>
      <c r="IL56" s="23"/>
      <c r="IM56" s="23"/>
      <c r="IN56" s="23"/>
      <c r="IO56" s="23"/>
      <c r="IP56" s="23"/>
      <c r="IQ56" s="23"/>
      <c r="IR56" s="23"/>
    </row>
    <row r="57" spans="1:252" ht="13.5">
      <c r="A57" s="9">
        <v>56</v>
      </c>
      <c r="B57" s="21" t="s">
        <v>146</v>
      </c>
      <c r="C57" s="21" t="s">
        <v>146</v>
      </c>
      <c r="D57" s="21" t="s">
        <v>43</v>
      </c>
      <c r="E57" s="21" t="s">
        <v>73</v>
      </c>
      <c r="F57" s="14">
        <f>SUM(I57:W57)</f>
        <v>105</v>
      </c>
      <c r="G57" s="15">
        <f>очки!$C$18-COUNTIF(I57:Q57,"-")</f>
        <v>1</v>
      </c>
      <c r="H57" s="16">
        <f>F57/G57</f>
        <v>105</v>
      </c>
      <c r="I57" s="17" t="str">
        <f ca="1">IF(ISERROR(INDIRECT((ADDRESS(MATCH($B57,'Этап I'!$B:$B,0),6,4,1,"Этап I")))),"-",INDIRECT((ADDRESS(MATCH($B57,'Этап I'!$B:$B,0),6,4,1,"Этап I"))))</f>
        <v>-</v>
      </c>
      <c r="J57" s="17" t="str">
        <f ca="1">IF(ISERROR(INDIRECT((ADDRESS(MATCH($B57,'Этап II'!$B:$B,0),6,4,1,"Этап II")))),"-",INDIRECT((ADDRESS(MATCH($B57,'Этап II'!$B:$B,0),6,4,1,"Этап II"))))</f>
        <v>-</v>
      </c>
      <c r="K57" s="17">
        <f ca="1">IF(ISERROR(INDIRECT((ADDRESS(MATCH($B57,'Этап III'!$B:$B,0),6,4,1,"Этап III")))),"-",INDIRECT((ADDRESS(MATCH($B57,'Этап III'!$B:$B,0),6,4,1,"Этап III"))))</f>
        <v>105</v>
      </c>
      <c r="II57" s="23"/>
      <c r="IJ57" s="23"/>
      <c r="IK57" s="23"/>
      <c r="IL57" s="23"/>
      <c r="IM57" s="23"/>
      <c r="IN57" s="23"/>
      <c r="IO57" s="23"/>
      <c r="IP57" s="23"/>
      <c r="IQ57" s="23"/>
      <c r="IR57" s="23"/>
    </row>
    <row r="58" spans="1:252" ht="13.5">
      <c r="A58" s="9">
        <v>57</v>
      </c>
      <c r="B58" s="13" t="s">
        <v>147</v>
      </c>
      <c r="C58" s="13"/>
      <c r="D58" s="18"/>
      <c r="E58" s="13" t="s">
        <v>14</v>
      </c>
      <c r="F58" s="14">
        <f>SUM(I58:W58)</f>
        <v>105</v>
      </c>
      <c r="G58" s="15">
        <f>очки!$C$18-COUNTIF(I58:J58,"-")</f>
        <v>2</v>
      </c>
      <c r="H58" s="16">
        <f>F58/G58</f>
        <v>52.5</v>
      </c>
      <c r="I58" s="17">
        <f ca="1">IF(ISERROR(INDIRECT((ADDRESS(MATCH($B58,'Этап I'!$B:$B,0),6,4,1,"Этап I")))),"-",INDIRECT((ADDRESS(MATCH($B58,'Этап I'!$B:$B,0),6,4,1,"Этап I"))))</f>
        <v>105</v>
      </c>
      <c r="J58" s="17" t="str">
        <f ca="1">IF(ISERROR(INDIRECT((ADDRESS(MATCH($B58,'Этап II'!$B:$B,0),6,4,1,"Этап II")))),"-",INDIRECT((ADDRESS(MATCH($B58,'Этап II'!$B:$B,0),6,4,1,"Этап II"))))</f>
        <v>-</v>
      </c>
      <c r="K58" s="17" t="str">
        <f ca="1">IF(ISERROR(INDIRECT((ADDRESS(MATCH($B58,'Этап III'!$B:$B,0),6,4,1,"Этап III")))),"-",INDIRECT((ADDRESS(MATCH($B58,'Этап III'!$B:$B,0),6,4,1,"Этап III"))))</f>
        <v>-</v>
      </c>
      <c r="II58" s="23"/>
      <c r="IJ58" s="23"/>
      <c r="IK58" s="23"/>
      <c r="IL58" s="23"/>
      <c r="IM58" s="23"/>
      <c r="IN58" s="23"/>
      <c r="IO58" s="23"/>
      <c r="IP58" s="23"/>
      <c r="IQ58" s="23"/>
      <c r="IR58" s="23"/>
    </row>
    <row r="59" spans="1:252" ht="12.75">
      <c r="A59" s="9">
        <v>58</v>
      </c>
      <c r="B59" s="20" t="s">
        <v>148</v>
      </c>
      <c r="C59" s="20" t="s">
        <v>149</v>
      </c>
      <c r="D59" s="20" t="s">
        <v>150</v>
      </c>
      <c r="E59" s="20" t="s">
        <v>48</v>
      </c>
      <c r="F59" s="14">
        <f>SUM(I59:W59)</f>
        <v>100</v>
      </c>
      <c r="G59" s="15">
        <f>очки!$C$18-COUNTIF(I59:Q59,"-")</f>
        <v>1</v>
      </c>
      <c r="H59" s="16">
        <f>F59/G59</f>
        <v>100</v>
      </c>
      <c r="I59" s="17" t="str">
        <f ca="1">IF(ISERROR(INDIRECT((ADDRESS(MATCH($B59,'Этап I'!$B:$B,0),6,4,1,"Этап I")))),"-",INDIRECT((ADDRESS(MATCH($B59,'Этап I'!$B:$B,0),6,4,1,"Этап I"))))</f>
        <v>-</v>
      </c>
      <c r="J59" s="17">
        <f ca="1">IF(ISERROR(INDIRECT((ADDRESS(MATCH($B59,'Этап II'!$B:$B,0),6,4,1,"Этап II")))),"-",INDIRECT((ADDRESS(MATCH($B59,'Этап II'!$B:$B,0),6,4,1,"Этап II"))))</f>
        <v>100</v>
      </c>
      <c r="K59" s="17" t="str">
        <f ca="1">IF(ISERROR(INDIRECT((ADDRESS(MATCH($B59,'Этап III'!$B:$B,0),6,4,1,"Этап III")))),"-",INDIRECT((ADDRESS(MATCH($B59,'Этап III'!$B:$B,0),6,4,1,"Этап III"))))</f>
        <v>-</v>
      </c>
      <c r="II59" s="23"/>
      <c r="IJ59" s="23"/>
      <c r="IK59" s="23"/>
      <c r="IL59" s="23"/>
      <c r="IM59" s="23"/>
      <c r="IN59" s="23"/>
      <c r="IO59" s="23"/>
      <c r="IP59" s="23"/>
      <c r="IQ59" s="23"/>
      <c r="IR59" s="23"/>
    </row>
    <row r="60" spans="1:252" ht="13.5">
      <c r="A60" s="9">
        <v>59</v>
      </c>
      <c r="B60" s="21" t="s">
        <v>151</v>
      </c>
      <c r="C60" s="21" t="s">
        <v>43</v>
      </c>
      <c r="D60" s="21" t="s">
        <v>43</v>
      </c>
      <c r="E60" s="21" t="s">
        <v>14</v>
      </c>
      <c r="F60" s="14">
        <f>SUM(I60:W60)</f>
        <v>100</v>
      </c>
      <c r="G60" s="15">
        <f>очки!$C$18-COUNTIF(I60:Q60,"-")</f>
        <v>1</v>
      </c>
      <c r="H60" s="16">
        <f>F60/G60</f>
        <v>100</v>
      </c>
      <c r="I60" s="17" t="str">
        <f ca="1">IF(ISERROR(INDIRECT((ADDRESS(MATCH($B60,'Этап I'!$B:$B,0),6,4,1,"Этап I")))),"-",INDIRECT((ADDRESS(MATCH($B60,'Этап I'!$B:$B,0),6,4,1,"Этап I"))))</f>
        <v>-</v>
      </c>
      <c r="J60" s="17" t="str">
        <f ca="1">IF(ISERROR(INDIRECT((ADDRESS(MATCH($B60,'Этап II'!$B:$B,0),6,4,1,"Этап II")))),"-",INDIRECT((ADDRESS(MATCH($B60,'Этап II'!$B:$B,0),6,4,1,"Этап II"))))</f>
        <v>-</v>
      </c>
      <c r="K60" s="17">
        <f ca="1">IF(ISERROR(INDIRECT((ADDRESS(MATCH($B60,'Этап III'!$B:$B,0),6,4,1,"Этап III")))),"-",INDIRECT((ADDRESS(MATCH($B60,'Этап III'!$B:$B,0),6,4,1,"Этап III"))))</f>
        <v>100</v>
      </c>
      <c r="II60" s="23"/>
      <c r="IJ60" s="23"/>
      <c r="IK60" s="23"/>
      <c r="IL60" s="23"/>
      <c r="IM60" s="23"/>
      <c r="IN60" s="23"/>
      <c r="IO60" s="23"/>
      <c r="IP60" s="23"/>
      <c r="IQ60" s="23"/>
      <c r="IR60" s="23"/>
    </row>
    <row r="61" spans="1:252" ht="13.5">
      <c r="A61" s="9">
        <v>60</v>
      </c>
      <c r="B61" s="13" t="s">
        <v>152</v>
      </c>
      <c r="C61" s="10"/>
      <c r="D61" s="13"/>
      <c r="E61" s="13" t="s">
        <v>14</v>
      </c>
      <c r="F61" s="14">
        <f>SUM(I61:W61)</f>
        <v>100</v>
      </c>
      <c r="G61" s="15">
        <f>очки!$C$18-COUNTIF(I61:J61,"-")</f>
        <v>2</v>
      </c>
      <c r="H61" s="16">
        <f>F61/G61</f>
        <v>50</v>
      </c>
      <c r="I61" s="17">
        <f ca="1">IF(ISERROR(INDIRECT((ADDRESS(MATCH($B61,'Этап I'!$B:$B,0),6,4,1,"Этап I")))),"-",INDIRECT((ADDRESS(MATCH($B61,'Этап I'!$B:$B,0),6,4,1,"Этап I"))))</f>
        <v>100</v>
      </c>
      <c r="J61" s="17" t="str">
        <f ca="1">IF(ISERROR(INDIRECT((ADDRESS(MATCH($B61,'Этап II'!$B:$B,0),6,4,1,"Этап II")))),"-",INDIRECT((ADDRESS(MATCH($B61,'Этап II'!$B:$B,0),6,4,1,"Этап II"))))</f>
        <v>-</v>
      </c>
      <c r="K61" s="17" t="str">
        <f ca="1">IF(ISERROR(INDIRECT((ADDRESS(MATCH($B61,'Этап III'!$B:$B,0),6,4,1,"Этап III")))),"-",INDIRECT((ADDRESS(MATCH($B61,'Этап III'!$B:$B,0),6,4,1,"Этап III"))))</f>
        <v>-</v>
      </c>
      <c r="II61" s="23"/>
      <c r="IJ61" s="23"/>
      <c r="IK61" s="23"/>
      <c r="IL61" s="23"/>
      <c r="IM61" s="23"/>
      <c r="IN61" s="23"/>
      <c r="IO61" s="23"/>
      <c r="IP61" s="23"/>
      <c r="IQ61" s="23"/>
      <c r="IR61" s="23"/>
    </row>
    <row r="62" spans="1:252" ht="12.75">
      <c r="A62" s="9">
        <v>61</v>
      </c>
      <c r="B62" s="11" t="s">
        <v>153</v>
      </c>
      <c r="C62" s="11" t="s">
        <v>154</v>
      </c>
      <c r="D62" s="13"/>
      <c r="E62" s="13" t="s">
        <v>14</v>
      </c>
      <c r="F62" s="14">
        <f>SUM(I62:W62)</f>
        <v>96.97701149425285</v>
      </c>
      <c r="G62" s="15">
        <f>очки!$C$18-COUNTIF(I62:J62,"-")</f>
        <v>2</v>
      </c>
      <c r="H62" s="16">
        <f>F62/G62</f>
        <v>48.488505747126425</v>
      </c>
      <c r="I62" s="17">
        <f ca="1">IF(ISERROR(INDIRECT((ADDRESS(MATCH($B62,'Этап I'!$B:$B,0),6,4,1,"Этап I")))),"-",INDIRECT((ADDRESS(MATCH($B62,'Этап I'!$B:$B,0),6,4,1,"Этап I"))))</f>
        <v>48.310344827586206</v>
      </c>
      <c r="J62" s="17" t="str">
        <f ca="1">IF(ISERROR(INDIRECT((ADDRESS(MATCH($B62,'Этап II'!$B:$B,0),6,4,1,"Этап II")))),"-",INDIRECT((ADDRESS(MATCH($B62,'Этап II'!$B:$B,0),6,4,1,"Этап II"))))</f>
        <v>-</v>
      </c>
      <c r="K62" s="17">
        <f ca="1">IF(ISERROR(INDIRECT((ADDRESS(MATCH($B62,'Этап III'!$B:$B,0),6,4,1,"Этап III")))),"-",INDIRECT((ADDRESS(MATCH($B62,'Этап III'!$B:$B,0),6,4,1,"Этап III"))))</f>
        <v>48.66666666666664</v>
      </c>
      <c r="II62" s="23"/>
      <c r="IJ62" s="23"/>
      <c r="IK62" s="23"/>
      <c r="IL62" s="23"/>
      <c r="IM62" s="23"/>
      <c r="IN62" s="23"/>
      <c r="IO62" s="23"/>
      <c r="IP62" s="23"/>
      <c r="IQ62" s="23"/>
      <c r="IR62" s="23"/>
    </row>
    <row r="63" spans="1:252" ht="13.5">
      <c r="A63" s="9">
        <v>62</v>
      </c>
      <c r="B63" s="21" t="s">
        <v>155</v>
      </c>
      <c r="C63" s="21" t="s">
        <v>156</v>
      </c>
      <c r="D63" s="21" t="s">
        <v>43</v>
      </c>
      <c r="E63" s="21" t="s">
        <v>56</v>
      </c>
      <c r="F63" s="14">
        <f>SUM(I63:W63)</f>
        <v>95.7142857142857</v>
      </c>
      <c r="G63" s="15">
        <f>очки!$C$18-COUNTIF(I63:J63,"-")</f>
        <v>1</v>
      </c>
      <c r="H63" s="16">
        <f>F63/G63</f>
        <v>95.7142857142857</v>
      </c>
      <c r="I63" s="17" t="str">
        <f ca="1">IF(ISERROR(INDIRECT((ADDRESS(MATCH($B63,'Этап I'!$B:$B,0),6,4,1,"Этап I")))),"-",INDIRECT((ADDRESS(MATCH($B63,'Этап I'!$B:$B,0),6,4,1,"Этап I"))))</f>
        <v>-</v>
      </c>
      <c r="J63" s="17" t="str">
        <f ca="1">IF(ISERROR(INDIRECT((ADDRESS(MATCH($B63,'Этап II'!$B:$B,0),6,4,1,"Этап II")))),"-",INDIRECT((ADDRESS(MATCH($B63,'Этап II'!$B:$B,0),6,4,1,"Этап II"))))</f>
        <v>-</v>
      </c>
      <c r="K63" s="17">
        <f ca="1">IF(ISERROR(INDIRECT((ADDRESS(MATCH($B63,'Этап III'!$B:$B,0),6,4,1,"Этап III")))),"-",INDIRECT((ADDRESS(MATCH($B63,'Этап III'!$B:$B,0),6,4,1,"Этап III"))))</f>
        <v>95.7142857142857</v>
      </c>
      <c r="II63" s="23"/>
      <c r="IJ63" s="23"/>
      <c r="IK63" s="23"/>
      <c r="IL63" s="23"/>
      <c r="IM63" s="23"/>
      <c r="IN63" s="23"/>
      <c r="IO63" s="23"/>
      <c r="IP63" s="23"/>
      <c r="IQ63" s="23"/>
      <c r="IR63" s="23"/>
    </row>
    <row r="64" spans="1:252" ht="13.5">
      <c r="A64" s="9">
        <v>63</v>
      </c>
      <c r="B64" s="21" t="s">
        <v>157</v>
      </c>
      <c r="C64" s="21" t="s">
        <v>158</v>
      </c>
      <c r="D64" s="21" t="s">
        <v>43</v>
      </c>
      <c r="E64" s="21" t="s">
        <v>37</v>
      </c>
      <c r="F64" s="14">
        <f>SUM(I64:W64)</f>
        <v>95.33333333333333</v>
      </c>
      <c r="G64" s="15">
        <f>очки!$C$18-COUNTIF(I64:J64,"-")</f>
        <v>1</v>
      </c>
      <c r="H64" s="16">
        <f>F64/G64</f>
        <v>95.33333333333333</v>
      </c>
      <c r="I64" s="17" t="str">
        <f ca="1">IF(ISERROR(INDIRECT((ADDRESS(MATCH($B64,'Этап I'!$B:$B,0),6,4,1,"Этап I")))),"-",INDIRECT((ADDRESS(MATCH($B64,'Этап I'!$B:$B,0),6,4,1,"Этап I"))))</f>
        <v>-</v>
      </c>
      <c r="J64" s="17" t="str">
        <f ca="1">IF(ISERROR(INDIRECT((ADDRESS(MATCH($B64,'Этап II'!$B:$B,0),6,4,1,"Этап II")))),"-",INDIRECT((ADDRESS(MATCH($B64,'Этап II'!$B:$B,0),6,4,1,"Этап II"))))</f>
        <v>-</v>
      </c>
      <c r="K64" s="17">
        <f ca="1">IF(ISERROR(INDIRECT((ADDRESS(MATCH($B64,'Этап III'!$B:$B,0),6,4,1,"Этап III")))),"-",INDIRECT((ADDRESS(MATCH($B64,'Этап III'!$B:$B,0),6,4,1,"Этап III"))))</f>
        <v>95.33333333333333</v>
      </c>
      <c r="II64" s="23"/>
      <c r="IJ64" s="23"/>
      <c r="IK64" s="23"/>
      <c r="IL64" s="23"/>
      <c r="IM64" s="23"/>
      <c r="IN64" s="23"/>
      <c r="IO64" s="23"/>
      <c r="IP64" s="23"/>
      <c r="IQ64" s="23"/>
      <c r="IR64" s="23"/>
    </row>
    <row r="65" spans="1:252" ht="13.5">
      <c r="A65" s="9">
        <v>64</v>
      </c>
      <c r="B65" s="21" t="s">
        <v>159</v>
      </c>
      <c r="C65" s="21" t="s">
        <v>160</v>
      </c>
      <c r="D65" s="21" t="s">
        <v>43</v>
      </c>
      <c r="E65" s="21" t="s">
        <v>14</v>
      </c>
      <c r="F65" s="14">
        <f>SUM(I65:W65)</f>
        <v>90.66666666666666</v>
      </c>
      <c r="G65" s="15">
        <f>очки!$C$18-COUNTIF(I65:J65,"-")</f>
        <v>1</v>
      </c>
      <c r="H65" s="16">
        <f>F65/G65</f>
        <v>90.66666666666666</v>
      </c>
      <c r="I65" s="17" t="str">
        <f ca="1">IF(ISERROR(INDIRECT((ADDRESS(MATCH($B65,'Этап I'!$B:$B,0),6,4,1,"Этап I")))),"-",INDIRECT((ADDRESS(MATCH($B65,'Этап I'!$B:$B,0),6,4,1,"Этап I"))))</f>
        <v>-</v>
      </c>
      <c r="J65" s="17" t="str">
        <f ca="1">IF(ISERROR(INDIRECT((ADDRESS(MATCH($B65,'Этап II'!$B:$B,0),6,4,1,"Этап II")))),"-",INDIRECT((ADDRESS(MATCH($B65,'Этап II'!$B:$B,0),6,4,1,"Этап II"))))</f>
        <v>-</v>
      </c>
      <c r="K65" s="17">
        <f ca="1">IF(ISERROR(INDIRECT((ADDRESS(MATCH($B65,'Этап III'!$B:$B,0),6,4,1,"Этап III")))),"-",INDIRECT((ADDRESS(MATCH($B65,'Этап III'!$B:$B,0),6,4,1,"Этап III"))))</f>
        <v>90.66666666666666</v>
      </c>
      <c r="II65" s="23"/>
      <c r="IJ65" s="23"/>
      <c r="IK65" s="23"/>
      <c r="IL65" s="23"/>
      <c r="IM65" s="23"/>
      <c r="IN65" s="23"/>
      <c r="IO65" s="23"/>
      <c r="IP65" s="23"/>
      <c r="IQ65" s="23"/>
      <c r="IR65" s="23"/>
    </row>
    <row r="66" spans="1:252" ht="13.5">
      <c r="A66" s="9">
        <v>65</v>
      </c>
      <c r="B66" s="20" t="s">
        <v>161</v>
      </c>
      <c r="C66" s="20" t="s">
        <v>162</v>
      </c>
      <c r="D66" s="20"/>
      <c r="E66" s="20" t="s">
        <v>14</v>
      </c>
      <c r="F66" s="14">
        <f>SUM(I66:W66)</f>
        <v>88.0880952380952</v>
      </c>
      <c r="G66" s="15">
        <f>очки!$C$18-COUNTIF(I66:Q66,"-")</f>
        <v>3</v>
      </c>
      <c r="H66" s="16">
        <f>F66/G66</f>
        <v>29.362698412698403</v>
      </c>
      <c r="I66" s="17">
        <f ca="1">IF(ISERROR(INDIRECT((ADDRESS(MATCH($B66,'Этап I'!$B:$B,0),6,4,1,"Этап I")))),"-",INDIRECT((ADDRESS(MATCH($B66,'Этап I'!$B:$B,0),6,4,1,"Этап I"))))</f>
        <v>6.1</v>
      </c>
      <c r="J66" s="17">
        <f ca="1">IF(ISERROR(INDIRECT((ADDRESS(MATCH($B66,'Этап II'!$B:$B,0),6,4,1,"Этап II")))),"-",INDIRECT((ADDRESS(MATCH($B66,'Этап II'!$B:$B,0),6,4,1,"Этап II"))))</f>
        <v>21.41666666666668</v>
      </c>
      <c r="K66" s="17">
        <f ca="1">IF(ISERROR(INDIRECT((ADDRESS(MATCH($B66,'Этап III'!$B:$B,0),6,4,1,"Этап III")))),"-",INDIRECT((ADDRESS(MATCH($B66,'Этап III'!$B:$B,0),6,4,1,"Этап III"))))</f>
        <v>60.571428571428534</v>
      </c>
      <c r="II66" s="23"/>
      <c r="IJ66" s="23"/>
      <c r="IK66" s="23"/>
      <c r="IL66" s="23"/>
      <c r="IM66" s="23"/>
      <c r="IN66" s="23"/>
      <c r="IO66" s="23"/>
      <c r="IP66" s="23"/>
      <c r="IQ66" s="23"/>
      <c r="IR66" s="23"/>
    </row>
    <row r="67" spans="1:252" ht="13.5">
      <c r="A67" s="9">
        <v>66</v>
      </c>
      <c r="B67" s="21" t="s">
        <v>163</v>
      </c>
      <c r="C67" s="21" t="s">
        <v>164</v>
      </c>
      <c r="D67" s="21" t="s">
        <v>43</v>
      </c>
      <c r="E67" s="21" t="s">
        <v>23</v>
      </c>
      <c r="F67" s="14">
        <f>SUM(I67:W67)</f>
        <v>85.99999999999999</v>
      </c>
      <c r="G67" s="15">
        <f>очки!$C$18-COUNTIF(I67:Q67,"-")</f>
        <v>1</v>
      </c>
      <c r="H67" s="16">
        <f>F67/G67</f>
        <v>85.99999999999999</v>
      </c>
      <c r="I67" s="17" t="str">
        <f ca="1">IF(ISERROR(INDIRECT((ADDRESS(MATCH($B67,'Этап I'!$B:$B,0),6,4,1,"Этап I")))),"-",INDIRECT((ADDRESS(MATCH($B67,'Этап I'!$B:$B,0),6,4,1,"Этап I"))))</f>
        <v>-</v>
      </c>
      <c r="J67" s="17" t="str">
        <f ca="1">IF(ISERROR(INDIRECT((ADDRESS(MATCH($B67,'Этап II'!$B:$B,0),6,4,1,"Этап II")))),"-",INDIRECT((ADDRESS(MATCH($B67,'Этап II'!$B:$B,0),6,4,1,"Этап II"))))</f>
        <v>-</v>
      </c>
      <c r="K67" s="17">
        <f ca="1">IF(ISERROR(INDIRECT((ADDRESS(MATCH($B67,'Этап III'!$B:$B,0),6,4,1,"Этап III")))),"-",INDIRECT((ADDRESS(MATCH($B67,'Этап III'!$B:$B,0),6,4,1,"Этап III"))))</f>
        <v>85.99999999999999</v>
      </c>
      <c r="II67" s="23"/>
      <c r="IJ67" s="23"/>
      <c r="IK67" s="23"/>
      <c r="IL67" s="23"/>
      <c r="IM67" s="23"/>
      <c r="IN67" s="23"/>
      <c r="IO67" s="23"/>
      <c r="IP67" s="23"/>
      <c r="IQ67" s="23"/>
      <c r="IR67" s="23"/>
    </row>
    <row r="68" spans="1:252" ht="12.75">
      <c r="A68" s="9">
        <v>67</v>
      </c>
      <c r="B68" s="11" t="s">
        <v>165</v>
      </c>
      <c r="C68" s="11" t="s">
        <v>166</v>
      </c>
      <c r="D68" s="13"/>
      <c r="E68" s="13" t="s">
        <v>14</v>
      </c>
      <c r="F68" s="14">
        <f>SUM(I68:W68)</f>
        <v>85.2134646962233</v>
      </c>
      <c r="G68" s="15">
        <f>очки!$C$18-COUNTIF(I68:J68,"-")</f>
        <v>3</v>
      </c>
      <c r="H68" s="16">
        <f>F68/G68</f>
        <v>28.40448823207443</v>
      </c>
      <c r="I68" s="17">
        <f ca="1">IF(ISERROR(INDIRECT((ADDRESS(MATCH($B68,'Этап I'!$B:$B,0),6,4,1,"Этап I")))),"-",INDIRECT((ADDRESS(MATCH($B68,'Этап I'!$B:$B,0),6,4,1,"Этап I"))))</f>
        <v>2.68965517241378</v>
      </c>
      <c r="J68" s="17">
        <f ca="1">IF(ISERROR(INDIRECT((ADDRESS(MATCH($B68,'Этап II'!$B:$B,0),6,4,1,"Этап II")))),"-",INDIRECT((ADDRESS(MATCH($B68,'Этап II'!$B:$B,0),6,4,1,"Этап II"))))</f>
        <v>33.666666666666686</v>
      </c>
      <c r="K68" s="17">
        <f ca="1">IF(ISERROR(INDIRECT((ADDRESS(MATCH($B68,'Этап III'!$B:$B,0),6,4,1,"Этап III")))),"-",INDIRECT((ADDRESS(MATCH($B68,'Этап III'!$B:$B,0),6,4,1,"Этап III"))))</f>
        <v>48.857142857142826</v>
      </c>
      <c r="II68" s="23"/>
      <c r="IJ68" s="23"/>
      <c r="IK68" s="23"/>
      <c r="IL68" s="23"/>
      <c r="IM68" s="23"/>
      <c r="IN68" s="23"/>
      <c r="IO68" s="23"/>
      <c r="IP68" s="23"/>
      <c r="IQ68" s="23"/>
      <c r="IR68" s="23"/>
    </row>
    <row r="69" spans="1:252" ht="13.5">
      <c r="A69" s="9">
        <v>68</v>
      </c>
      <c r="B69" s="19" t="s">
        <v>167</v>
      </c>
      <c r="C69" s="19" t="s">
        <v>168</v>
      </c>
      <c r="D69" s="13"/>
      <c r="E69" s="13" t="s">
        <v>14</v>
      </c>
      <c r="F69" s="14">
        <f>SUM(I69:W69)</f>
        <v>82.04741379310346</v>
      </c>
      <c r="G69" s="15">
        <f>очки!$C$18-COUNTIF(I69:J69,"-")</f>
        <v>3</v>
      </c>
      <c r="H69" s="16">
        <f>F69/G69</f>
        <v>27.349137931034488</v>
      </c>
      <c r="I69" s="17">
        <f ca="1">IF(ISERROR(INDIRECT((ADDRESS(MATCH($B69,'Этап I'!$B:$B,0),6,4,1,"Этап I")))),"-",INDIRECT((ADDRESS(MATCH($B69,'Этап I'!$B:$B,0),6,4,1,"Этап I"))))</f>
        <v>38.172413793103445</v>
      </c>
      <c r="J69" s="17">
        <f ca="1">IF(ISERROR(INDIRECT((ADDRESS(MATCH($B69,'Этап II'!$B:$B,0),6,4,1,"Этап II")))),"-",INDIRECT((ADDRESS(MATCH($B69,'Этап II'!$B:$B,0),6,4,1,"Этап II"))))</f>
        <v>43.87500000000001</v>
      </c>
      <c r="K69" s="17" t="str">
        <f ca="1">IF(ISERROR(INDIRECT((ADDRESS(MATCH($B69,'Этап III'!$B:$B,0),6,4,1,"Этап III")))),"-",INDIRECT((ADDRESS(MATCH($B69,'Этап III'!$B:$B,0),6,4,1,"Этап III"))))</f>
        <v>-</v>
      </c>
      <c r="II69" s="23"/>
      <c r="IJ69" s="23"/>
      <c r="IK69" s="23"/>
      <c r="IL69" s="23"/>
      <c r="IM69" s="23"/>
      <c r="IN69" s="23"/>
      <c r="IO69" s="23"/>
      <c r="IP69" s="23"/>
      <c r="IQ69" s="23"/>
      <c r="IR69" s="23"/>
    </row>
    <row r="70" spans="1:252" ht="13.5">
      <c r="A70" s="9">
        <v>69</v>
      </c>
      <c r="B70" s="20" t="s">
        <v>169</v>
      </c>
      <c r="C70" s="20" t="s">
        <v>170</v>
      </c>
      <c r="D70" s="20"/>
      <c r="E70" s="20" t="s">
        <v>110</v>
      </c>
      <c r="F70" s="14">
        <f>SUM(I70:W70)</f>
        <v>80.58333333333331</v>
      </c>
      <c r="G70" s="15">
        <f>очки!$C$18-COUNTIF(I70:Q70,"-")</f>
        <v>2</v>
      </c>
      <c r="H70" s="16">
        <f>F70/G70</f>
        <v>40.29166666666666</v>
      </c>
      <c r="I70" s="17" t="str">
        <f ca="1">IF(ISERROR(INDIRECT((ADDRESS(MATCH($B70,'Этап I'!$B:$B,0),6,4,1,"Этап I")))),"-",INDIRECT((ADDRESS(MATCH($B70,'Этап I'!$B:$B,0),6,4,1,"Этап I"))))</f>
        <v>-</v>
      </c>
      <c r="J70" s="17">
        <f ca="1">IF(ISERROR(INDIRECT((ADDRESS(MATCH($B70,'Этап II'!$B:$B,0),6,4,1,"Этап II")))),"-",INDIRECT((ADDRESS(MATCH($B70,'Этап II'!$B:$B,0),6,4,1,"Этап II"))))</f>
        <v>13.25000000000001</v>
      </c>
      <c r="K70" s="17">
        <f ca="1">IF(ISERROR(INDIRECT((ADDRESS(MATCH($B70,'Этап III'!$B:$B,0),6,4,1,"Этап III")))),"-",INDIRECT((ADDRESS(MATCH($B70,'Этап III'!$B:$B,0),6,4,1,"Этап III"))))</f>
        <v>67.3333333333333</v>
      </c>
      <c r="II70" s="23"/>
      <c r="IJ70" s="23"/>
      <c r="IK70" s="23"/>
      <c r="IL70" s="23"/>
      <c r="IM70" s="23"/>
      <c r="IN70" s="23"/>
      <c r="IO70" s="23"/>
      <c r="IP70" s="23"/>
      <c r="IQ70" s="23"/>
      <c r="IR70" s="23"/>
    </row>
    <row r="71" spans="1:252" ht="13.5">
      <c r="A71" s="9">
        <v>70</v>
      </c>
      <c r="B71" s="19" t="s">
        <v>171</v>
      </c>
      <c r="C71" s="19" t="s">
        <v>172</v>
      </c>
      <c r="D71" s="13"/>
      <c r="E71" s="13" t="s">
        <v>14</v>
      </c>
      <c r="F71" s="14">
        <f>SUM(I71:W71)</f>
        <v>80.56321839080456</v>
      </c>
      <c r="G71" s="15">
        <f>очки!$C$18-COUNTIF(I71:Q71,"-")</f>
        <v>2</v>
      </c>
      <c r="H71" s="16">
        <f>F71/G71</f>
        <v>40.28160919540228</v>
      </c>
      <c r="I71" s="17">
        <f ca="1">IF(ISERROR(INDIRECT((ADDRESS(MATCH($B71,'Этап I'!$B:$B,0),6,4,1,"Этап I")))),"-",INDIRECT((ADDRESS(MATCH($B71,'Этап I'!$B:$B,0),6,4,1,"Этап I"))))</f>
        <v>17.89655172413792</v>
      </c>
      <c r="J71" s="17" t="str">
        <f ca="1">IF(ISERROR(INDIRECT((ADDRESS(MATCH($B71,'Этап II'!$B:$B,0),6,4,1,"Этап II")))),"-",INDIRECT((ADDRESS(MATCH($B71,'Этап II'!$B:$B,0),6,4,1,"Этап II"))))</f>
        <v>-</v>
      </c>
      <c r="K71" s="17">
        <f ca="1">IF(ISERROR(INDIRECT((ADDRESS(MATCH($B71,'Этап III'!$B:$B,0),6,4,1,"Этап III")))),"-",INDIRECT((ADDRESS(MATCH($B71,'Этап III'!$B:$B,0),6,4,1,"Этап III"))))</f>
        <v>62.666666666666636</v>
      </c>
      <c r="II71" s="23"/>
      <c r="IJ71" s="23"/>
      <c r="IK71" s="23"/>
      <c r="IL71" s="23"/>
      <c r="IM71" s="23"/>
      <c r="IN71" s="23"/>
      <c r="IO71" s="23"/>
      <c r="IP71" s="23"/>
      <c r="IQ71" s="23"/>
      <c r="IR71" s="23"/>
    </row>
    <row r="72" spans="1:252" ht="13.5">
      <c r="A72" s="9">
        <v>71</v>
      </c>
      <c r="B72" s="20" t="s">
        <v>173</v>
      </c>
      <c r="C72" s="20" t="s">
        <v>174</v>
      </c>
      <c r="D72" s="20" t="s">
        <v>175</v>
      </c>
      <c r="E72" s="20" t="s">
        <v>73</v>
      </c>
      <c r="F72" s="14">
        <f>SUM(I72:W72)</f>
        <v>79.24999999999997</v>
      </c>
      <c r="G72" s="15">
        <f>очки!$C$18-COUNTIF(I72:Q72,"-")</f>
        <v>2</v>
      </c>
      <c r="H72" s="16">
        <f>F72/G72</f>
        <v>39.624999999999986</v>
      </c>
      <c r="I72" s="17" t="str">
        <f ca="1">IF(ISERROR(INDIRECT((ADDRESS(MATCH($B72,'Этап I'!$B:$B,0),6,4,1,"Этап I")))),"-",INDIRECT((ADDRESS(MATCH($B72,'Этап I'!$B:$B,0),6,4,1,"Этап I"))))</f>
        <v>-</v>
      </c>
      <c r="J72" s="17">
        <f ca="1">IF(ISERROR(INDIRECT((ADDRESS(MATCH($B72,'Этап II'!$B:$B,0),6,4,1,"Этап II")))),"-",INDIRECT((ADDRESS(MATCH($B72,'Этап II'!$B:$B,0),6,4,1,"Этап II"))))</f>
        <v>63.25</v>
      </c>
      <c r="K72" s="17">
        <f ca="1">IF(ISERROR(INDIRECT((ADDRESS(MATCH($B72,'Этап III'!$B:$B,0),6,4,1,"Этап III")))),"-",INDIRECT((ADDRESS(MATCH($B72,'Этап III'!$B:$B,0),6,4,1,"Этап III"))))</f>
        <v>15.999999999999979</v>
      </c>
      <c r="II72" s="23"/>
      <c r="IJ72" s="23"/>
      <c r="IK72" s="23"/>
      <c r="IL72" s="23"/>
      <c r="IM72" s="23"/>
      <c r="IN72" s="23"/>
      <c r="IO72" s="23"/>
      <c r="IP72" s="23"/>
      <c r="IQ72" s="23"/>
      <c r="IR72" s="23"/>
    </row>
    <row r="73" spans="1:252" ht="13.5">
      <c r="A73" s="9">
        <v>72</v>
      </c>
      <c r="B73" s="20" t="s">
        <v>176</v>
      </c>
      <c r="C73" s="20" t="s">
        <v>177</v>
      </c>
      <c r="D73" s="20"/>
      <c r="E73" s="20" t="s">
        <v>14</v>
      </c>
      <c r="F73" s="14">
        <f>SUM(I73:W73)</f>
        <v>76.79166666666666</v>
      </c>
      <c r="G73" s="15">
        <f>очки!$C$18-COUNTIF(I73:J73,"-")</f>
        <v>2</v>
      </c>
      <c r="H73" s="16">
        <f>F73/G73</f>
        <v>38.39583333333333</v>
      </c>
      <c r="I73" s="17" t="str">
        <f ca="1">IF(ISERROR(INDIRECT((ADDRESS(MATCH($B73,'Этап I'!$B:$B,0),6,4,1,"Этап I")))),"-",INDIRECT((ADDRESS(MATCH($B73,'Этап I'!$B:$B,0),6,4,1,"Этап I"))))</f>
        <v>-</v>
      </c>
      <c r="J73" s="17">
        <f ca="1">IF(ISERROR(INDIRECT((ADDRESS(MATCH($B73,'Этап II'!$B:$B,0),6,4,1,"Этап II")))),"-",INDIRECT((ADDRESS(MATCH($B73,'Этап II'!$B:$B,0),6,4,1,"Этап II"))))</f>
        <v>23.458333333333346</v>
      </c>
      <c r="K73" s="17">
        <f ca="1">IF(ISERROR(INDIRECT((ADDRESS(MATCH($B73,'Этап III'!$B:$B,0),6,4,1,"Этап III")))),"-",INDIRECT((ADDRESS(MATCH($B73,'Этап III'!$B:$B,0),6,4,1,"Этап III"))))</f>
        <v>53.33333333333331</v>
      </c>
      <c r="II73" s="23"/>
      <c r="IJ73" s="23"/>
      <c r="IK73" s="23"/>
      <c r="IL73" s="23"/>
      <c r="IM73" s="23"/>
      <c r="IN73" s="23"/>
      <c r="IO73" s="23"/>
      <c r="IP73" s="23"/>
      <c r="IQ73" s="23"/>
      <c r="IR73" s="23"/>
    </row>
    <row r="74" spans="1:252" ht="13.5">
      <c r="A74" s="9">
        <v>73</v>
      </c>
      <c r="B74" s="20" t="s">
        <v>178</v>
      </c>
      <c r="C74" s="20" t="s">
        <v>179</v>
      </c>
      <c r="D74" s="20"/>
      <c r="E74" s="20" t="s">
        <v>14</v>
      </c>
      <c r="F74" s="14">
        <f>SUM(I74:W74)</f>
        <v>75.5</v>
      </c>
      <c r="G74" s="15">
        <f>очки!$C$18-COUNTIF(I74:Q74,"-")</f>
        <v>1</v>
      </c>
      <c r="H74" s="16">
        <f>F74/G74</f>
        <v>75.5</v>
      </c>
      <c r="I74" s="17" t="str">
        <f ca="1">IF(ISERROR(INDIRECT((ADDRESS(MATCH($B74,'Этап I'!$B:$B,0),6,4,1,"Этап I")))),"-",INDIRECT((ADDRESS(MATCH($B74,'Этап I'!$B:$B,0),6,4,1,"Этап I"))))</f>
        <v>-</v>
      </c>
      <c r="J74" s="17">
        <f ca="1">IF(ISERROR(INDIRECT((ADDRESS(MATCH($B74,'Этап II'!$B:$B,0),6,4,1,"Этап II")))),"-",INDIRECT((ADDRESS(MATCH($B74,'Этап II'!$B:$B,0),6,4,1,"Этап II"))))</f>
        <v>75.5</v>
      </c>
      <c r="K74" s="17" t="str">
        <f ca="1">IF(ISERROR(INDIRECT((ADDRESS(MATCH($B74,'Этап III'!$B:$B,0),6,4,1,"Этап III")))),"-",INDIRECT((ADDRESS(MATCH($B74,'Этап III'!$B:$B,0),6,4,1,"Этап III"))))</f>
        <v>-</v>
      </c>
      <c r="II74" s="23"/>
      <c r="IJ74" s="23"/>
      <c r="IK74" s="23"/>
      <c r="IL74" s="23"/>
      <c r="IM74" s="23"/>
      <c r="IN74" s="23"/>
      <c r="IO74" s="23"/>
      <c r="IP74" s="23"/>
      <c r="IQ74" s="23"/>
      <c r="IR74" s="23"/>
    </row>
    <row r="75" spans="1:252" ht="13.5">
      <c r="A75" s="9">
        <v>74</v>
      </c>
      <c r="B75" s="20" t="s">
        <v>180</v>
      </c>
      <c r="C75" s="20" t="s">
        <v>181</v>
      </c>
      <c r="D75" s="20" t="s">
        <v>30</v>
      </c>
      <c r="E75" s="20" t="s">
        <v>31</v>
      </c>
      <c r="F75" s="14">
        <f>SUM(I75:W75)</f>
        <v>75</v>
      </c>
      <c r="G75" s="15">
        <f>очки!$C$18-COUNTIF(I75:Q75,"-")</f>
        <v>1</v>
      </c>
      <c r="H75" s="16">
        <f>F75/G75</f>
        <v>75</v>
      </c>
      <c r="I75" s="17" t="str">
        <f ca="1">IF(ISERROR(INDIRECT((ADDRESS(MATCH($B75,'Этап I'!$B:$B,0),6,4,1,"Этап I")))),"-",INDIRECT((ADDRESS(MATCH($B75,'Этап I'!$B:$B,0),6,4,1,"Этап I"))))</f>
        <v>-</v>
      </c>
      <c r="J75" s="17">
        <f ca="1">IF(ISERROR(INDIRECT((ADDRESS(MATCH($B75,'Этап II'!$B:$B,0),6,4,1,"Этап II")))),"-",INDIRECT((ADDRESS(MATCH($B75,'Этап II'!$B:$B,0),6,4,1,"Этап II"))))</f>
        <v>75</v>
      </c>
      <c r="K75" s="17" t="str">
        <f ca="1">IF(ISERROR(INDIRECT((ADDRESS(MATCH($B75,'Этап III'!$B:$B,0),6,4,1,"Этап III")))),"-",INDIRECT((ADDRESS(MATCH($B75,'Этап III'!$B:$B,0),6,4,1,"Этап III"))))</f>
        <v>-</v>
      </c>
      <c r="II75" s="23"/>
      <c r="IJ75" s="23"/>
      <c r="IK75" s="23"/>
      <c r="IL75" s="23"/>
      <c r="IM75" s="23"/>
      <c r="IN75" s="23"/>
      <c r="IO75" s="23"/>
      <c r="IP75" s="23"/>
      <c r="IQ75" s="23"/>
      <c r="IR75" s="23"/>
    </row>
    <row r="76" spans="1:252" ht="13.5">
      <c r="A76" s="9">
        <v>75</v>
      </c>
      <c r="B76" s="21" t="s">
        <v>182</v>
      </c>
      <c r="C76" s="21" t="s">
        <v>183</v>
      </c>
      <c r="D76" s="21" t="s">
        <v>43</v>
      </c>
      <c r="E76" s="21" t="s">
        <v>73</v>
      </c>
      <c r="F76" s="14">
        <f>SUM(I76:W76)</f>
        <v>71.99999999999997</v>
      </c>
      <c r="G76" s="15">
        <f>очки!$C$18-COUNTIF(I76:Q76,"-")</f>
        <v>1</v>
      </c>
      <c r="H76" s="16">
        <f>F76/G76</f>
        <v>71.99999999999997</v>
      </c>
      <c r="I76" s="17" t="str">
        <f ca="1">IF(ISERROR(INDIRECT((ADDRESS(MATCH($B76,'Этап I'!$B:$B,0),6,4,1,"Этап I")))),"-",INDIRECT((ADDRESS(MATCH($B76,'Этап I'!$B:$B,0),6,4,1,"Этап I"))))</f>
        <v>-</v>
      </c>
      <c r="J76" s="17" t="str">
        <f ca="1">IF(ISERROR(INDIRECT((ADDRESS(MATCH($B76,'Этап II'!$B:$B,0),6,4,1,"Этап II")))),"-",INDIRECT((ADDRESS(MATCH($B76,'Этап II'!$B:$B,0),6,4,1,"Этап II"))))</f>
        <v>-</v>
      </c>
      <c r="K76" s="17">
        <f ca="1">IF(ISERROR(INDIRECT((ADDRESS(MATCH($B76,'Этап III'!$B:$B,0),6,4,1,"Этап III")))),"-",INDIRECT((ADDRESS(MATCH($B76,'Этап III'!$B:$B,0),6,4,1,"Этап III"))))</f>
        <v>71.99999999999997</v>
      </c>
      <c r="II76" s="23"/>
      <c r="IJ76" s="23"/>
      <c r="IK76" s="23"/>
      <c r="IL76" s="23"/>
      <c r="IM76" s="23"/>
      <c r="IN76" s="23"/>
      <c r="IO76" s="23"/>
      <c r="IP76" s="23"/>
      <c r="IQ76" s="23"/>
      <c r="IR76" s="23"/>
    </row>
    <row r="77" spans="1:252" ht="13.5">
      <c r="A77" s="9">
        <v>76</v>
      </c>
      <c r="B77" s="19" t="s">
        <v>184</v>
      </c>
      <c r="C77" s="19" t="s">
        <v>185</v>
      </c>
      <c r="D77" s="13"/>
      <c r="E77" s="13" t="s">
        <v>14</v>
      </c>
      <c r="F77" s="14">
        <f>SUM(I77:W77)</f>
        <v>70.82758620689651</v>
      </c>
      <c r="G77" s="15">
        <f>очки!$C$18-COUNTIF(I77:J77,"-")</f>
        <v>2</v>
      </c>
      <c r="H77" s="16">
        <f>F77/G77</f>
        <v>35.413793103448256</v>
      </c>
      <c r="I77" s="17">
        <f ca="1">IF(ISERROR(INDIRECT((ADDRESS(MATCH($B77,'Этап I'!$B:$B,0),6,4,1,"Этап I")))),"-",INDIRECT((ADDRESS(MATCH($B77,'Этап I'!$B:$B,0),6,4,1,"Этап I"))))</f>
        <v>12.827586206896541</v>
      </c>
      <c r="J77" s="17" t="str">
        <f ca="1">IF(ISERROR(INDIRECT((ADDRESS(MATCH($B77,'Этап II'!$B:$B,0),6,4,1,"Этап II")))),"-",INDIRECT((ADDRESS(MATCH($B77,'Этап II'!$B:$B,0),6,4,1,"Этап II"))))</f>
        <v>-</v>
      </c>
      <c r="K77" s="17">
        <f ca="1">IF(ISERROR(INDIRECT((ADDRESS(MATCH($B77,'Этап III'!$B:$B,0),6,4,1,"Этап III")))),"-",INDIRECT((ADDRESS(MATCH($B77,'Этап III'!$B:$B,0),6,4,1,"Этап III"))))</f>
        <v>57.99999999999997</v>
      </c>
      <c r="II77" s="23"/>
      <c r="IJ77" s="23"/>
      <c r="IK77" s="23"/>
      <c r="IL77" s="23"/>
      <c r="IM77" s="23"/>
      <c r="IN77" s="23"/>
      <c r="IO77" s="23"/>
      <c r="IP77" s="23"/>
      <c r="IQ77" s="23"/>
      <c r="IR77" s="23"/>
    </row>
    <row r="78" spans="1:252" ht="12.75">
      <c r="A78" s="9">
        <v>77</v>
      </c>
      <c r="B78" s="11" t="s">
        <v>186</v>
      </c>
      <c r="C78" s="11" t="s">
        <v>187</v>
      </c>
      <c r="D78" s="13"/>
      <c r="E78" s="13" t="s">
        <v>14</v>
      </c>
      <c r="F78" s="14">
        <f>SUM(I78:W78)</f>
        <v>70</v>
      </c>
      <c r="G78" s="15">
        <f>очки!$C$18-COUNTIF(I78:Q78,"-")</f>
        <v>1</v>
      </c>
      <c r="H78" s="16">
        <f>F78/G78</f>
        <v>70</v>
      </c>
      <c r="I78" s="17">
        <f ca="1">IF(ISERROR(INDIRECT((ADDRESS(MATCH($B78,'Этап I'!$B:$B,0),6,4,1,"Этап I")))),"-",INDIRECT((ADDRESS(MATCH($B78,'Этап I'!$B:$B,0),6,4,1,"Этап I"))))</f>
        <v>70</v>
      </c>
      <c r="J78" s="17" t="str">
        <f ca="1">IF(ISERROR(INDIRECT((ADDRESS(MATCH($B78,'Этап II'!$B:$B,0),6,4,1,"Этап II")))),"-",INDIRECT((ADDRESS(MATCH($B78,'Этап II'!$B:$B,0),6,4,1,"Этап II"))))</f>
        <v>-</v>
      </c>
      <c r="K78" s="17" t="str">
        <f ca="1">IF(ISERROR(INDIRECT((ADDRESS(MATCH($B78,'Этап III'!$B:$B,0),6,4,1,"Этап III")))),"-",INDIRECT((ADDRESS(MATCH($B78,'Этап III'!$B:$B,0),6,4,1,"Этап III"))))</f>
        <v>-</v>
      </c>
      <c r="II78" s="23"/>
      <c r="IJ78" s="23"/>
      <c r="IK78" s="23"/>
      <c r="IL78" s="23"/>
      <c r="IM78" s="23"/>
      <c r="IN78" s="23"/>
      <c r="IO78" s="23"/>
      <c r="IP78" s="23"/>
      <c r="IQ78" s="23"/>
      <c r="IR78" s="23"/>
    </row>
    <row r="79" spans="1:252" ht="13.5">
      <c r="A79" s="9">
        <v>78</v>
      </c>
      <c r="B79" s="21" t="s">
        <v>188</v>
      </c>
      <c r="C79" s="21" t="s">
        <v>189</v>
      </c>
      <c r="D79" s="21" t="s">
        <v>43</v>
      </c>
      <c r="E79" s="21" t="s">
        <v>14</v>
      </c>
      <c r="F79" s="14">
        <f>SUM(I79:W79)</f>
        <v>66.42857142857139</v>
      </c>
      <c r="G79" s="15">
        <f>очки!$C$18-COUNTIF(I79:Q79,"-")</f>
        <v>1</v>
      </c>
      <c r="H79" s="16">
        <f>F79/G79</f>
        <v>66.42857142857139</v>
      </c>
      <c r="I79" s="17" t="str">
        <f ca="1">IF(ISERROR(INDIRECT((ADDRESS(MATCH($B79,'Этап I'!$B:$B,0),6,4,1,"Этап I")))),"-",INDIRECT((ADDRESS(MATCH($B79,'Этап I'!$B:$B,0),6,4,1,"Этап I"))))</f>
        <v>-</v>
      </c>
      <c r="J79" s="17" t="str">
        <f ca="1">IF(ISERROR(INDIRECT((ADDRESS(MATCH($B79,'Этап II'!$B:$B,0),6,4,1,"Этап II")))),"-",INDIRECT((ADDRESS(MATCH($B79,'Этап II'!$B:$B,0),6,4,1,"Этап II"))))</f>
        <v>-</v>
      </c>
      <c r="K79" s="17">
        <f ca="1">IF(ISERROR(INDIRECT((ADDRESS(MATCH($B79,'Этап III'!$B:$B,0),6,4,1,"Этап III")))),"-",INDIRECT((ADDRESS(MATCH($B79,'Этап III'!$B:$B,0),6,4,1,"Этап III"))))</f>
        <v>66.42857142857139</v>
      </c>
      <c r="II79" s="23"/>
      <c r="IJ79" s="23"/>
      <c r="IK79" s="23"/>
      <c r="IL79" s="23"/>
      <c r="IM79" s="23"/>
      <c r="IN79" s="23"/>
      <c r="IO79" s="23"/>
      <c r="IP79" s="23"/>
      <c r="IQ79" s="23"/>
      <c r="IR79" s="23"/>
    </row>
    <row r="80" spans="1:252" ht="13.5">
      <c r="A80" s="9">
        <v>79</v>
      </c>
      <c r="B80" s="13" t="s">
        <v>190</v>
      </c>
      <c r="C80" s="13"/>
      <c r="D80" s="13"/>
      <c r="E80" s="13" t="s">
        <v>73</v>
      </c>
      <c r="F80" s="14">
        <f>SUM(I80:W80)</f>
        <v>57.5</v>
      </c>
      <c r="G80" s="15">
        <f>очки!$C$18-COUNTIF(I80:J80,"-")</f>
        <v>2</v>
      </c>
      <c r="H80" s="16">
        <f>F80/G80</f>
        <v>28.75</v>
      </c>
      <c r="I80" s="17">
        <f ca="1">IF(ISERROR(INDIRECT((ADDRESS(MATCH($B80,'Этап I'!$B:$B,0),6,4,1,"Этап I")))),"-",INDIRECT((ADDRESS(MATCH($B80,'Этап I'!$B:$B,0),6,4,1,"Этап I"))))</f>
        <v>57.5</v>
      </c>
      <c r="J80" s="17" t="str">
        <f ca="1">IF(ISERROR(INDIRECT((ADDRESS(MATCH($B80,'Этап II'!$B:$B,0),6,4,1,"Этап II")))),"-",INDIRECT((ADDRESS(MATCH($B80,'Этап II'!$B:$B,0),6,4,1,"Этап II"))))</f>
        <v>-</v>
      </c>
      <c r="K80" s="17" t="str">
        <f ca="1">IF(ISERROR(INDIRECT((ADDRESS(MATCH($B80,'Этап III'!$B:$B,0),6,4,1,"Этап III")))),"-",INDIRECT((ADDRESS(MATCH($B80,'Этап III'!$B:$B,0),6,4,1,"Этап III"))))</f>
        <v>-</v>
      </c>
      <c r="II80" s="23"/>
      <c r="IJ80" s="23"/>
      <c r="IK80" s="23"/>
      <c r="IL80" s="23"/>
      <c r="IM80" s="23"/>
      <c r="IN80" s="23"/>
      <c r="IO80" s="23"/>
      <c r="IP80" s="23"/>
      <c r="IQ80" s="23"/>
      <c r="IR80" s="23"/>
    </row>
    <row r="81" spans="1:252" ht="13.5">
      <c r="A81" s="9">
        <v>80</v>
      </c>
      <c r="B81" s="13" t="s">
        <v>191</v>
      </c>
      <c r="C81" s="13"/>
      <c r="D81" s="13"/>
      <c r="E81" s="13" t="s">
        <v>14</v>
      </c>
      <c r="F81" s="14">
        <f>SUM(I81:W81)</f>
        <v>57.17385057471263</v>
      </c>
      <c r="G81" s="15">
        <f>очки!$C$18-COUNTIF(I81:J81,"-")</f>
        <v>3</v>
      </c>
      <c r="H81" s="16">
        <f>F81/G81</f>
        <v>19.057950191570878</v>
      </c>
      <c r="I81" s="17">
        <f ca="1">IF(ISERROR(INDIRECT((ADDRESS(MATCH($B81,'Этап I'!$B:$B,0),6,4,1,"Этап I")))),"-",INDIRECT((ADDRESS(MATCH($B81,'Этап I'!$B:$B,0),6,4,1,"Этап I"))))</f>
        <v>22.965517241379303</v>
      </c>
      <c r="J81" s="17">
        <f ca="1">IF(ISERROR(INDIRECT((ADDRESS(MATCH($B81,'Этап II'!$B:$B,0),6,4,1,"Этап II")))),"-",INDIRECT((ADDRESS(MATCH($B81,'Этап II'!$B:$B,0),6,4,1,"Этап II"))))</f>
        <v>27.541666666666682</v>
      </c>
      <c r="K81" s="17">
        <f ca="1">IF(ISERROR(INDIRECT((ADDRESS(MATCH($B81,'Этап III'!$B:$B,0),6,4,1,"Этап III")))),"-",INDIRECT((ADDRESS(MATCH($B81,'Этап III'!$B:$B,0),6,4,1,"Этап III"))))</f>
        <v>6.666666666666644</v>
      </c>
      <c r="II81" s="23"/>
      <c r="IJ81" s="23"/>
      <c r="IK81" s="23"/>
      <c r="IL81" s="23"/>
      <c r="IM81" s="23"/>
      <c r="IN81" s="23"/>
      <c r="IO81" s="23"/>
      <c r="IP81" s="23"/>
      <c r="IQ81" s="23"/>
      <c r="IR81" s="23"/>
    </row>
    <row r="82" spans="1:252" ht="13.5">
      <c r="A82" s="9">
        <v>81</v>
      </c>
      <c r="B82" s="19" t="s">
        <v>192</v>
      </c>
      <c r="C82" s="19" t="s">
        <v>193</v>
      </c>
      <c r="D82" s="13"/>
      <c r="E82" s="13" t="s">
        <v>14</v>
      </c>
      <c r="F82" s="14">
        <f>SUM(I82:W82)</f>
        <v>55</v>
      </c>
      <c r="G82" s="15">
        <f>очки!$C$18-COUNTIF(I82:Q82,"-")</f>
        <v>1</v>
      </c>
      <c r="H82" s="16">
        <f>F82/G82</f>
        <v>55</v>
      </c>
      <c r="I82" s="17">
        <f ca="1">IF(ISERROR(INDIRECT((ADDRESS(MATCH($B82,'Этап I'!$B:$B,0),6,4,1,"Этап I")))),"-",INDIRECT((ADDRESS(MATCH($B82,'Этап I'!$B:$B,0),6,4,1,"Этап I"))))</f>
        <v>55</v>
      </c>
      <c r="J82" s="17" t="str">
        <f ca="1">IF(ISERROR(INDIRECT((ADDRESS(MATCH($B82,'Этап II'!$B:$B,0),6,4,1,"Этап II")))),"-",INDIRECT((ADDRESS(MATCH($B82,'Этап II'!$B:$B,0),6,4,1,"Этап II"))))</f>
        <v>-</v>
      </c>
      <c r="K82" s="17" t="str">
        <f ca="1">IF(ISERROR(INDIRECT((ADDRESS(MATCH($B82,'Этап III'!$B:$B,0),6,4,1,"Этап III")))),"-",INDIRECT((ADDRESS(MATCH($B82,'Этап III'!$B:$B,0),6,4,1,"Этап III"))))</f>
        <v>-</v>
      </c>
      <c r="II82" s="23"/>
      <c r="IJ82" s="23"/>
      <c r="IK82" s="23"/>
      <c r="IL82" s="23"/>
      <c r="IM82" s="23"/>
      <c r="IN82" s="23"/>
      <c r="IO82" s="23"/>
      <c r="IP82" s="23"/>
      <c r="IQ82" s="23"/>
      <c r="IR82" s="23"/>
    </row>
    <row r="83" spans="1:252" ht="13.5">
      <c r="A83" s="9">
        <v>82</v>
      </c>
      <c r="B83" s="20" t="s">
        <v>194</v>
      </c>
      <c r="C83" s="20" t="s">
        <v>195</v>
      </c>
      <c r="D83" s="20"/>
      <c r="E83" s="20" t="s">
        <v>14</v>
      </c>
      <c r="F83" s="14">
        <f>SUM(I83:W83)</f>
        <v>51.99999999999999</v>
      </c>
      <c r="G83" s="15">
        <f>очки!$C$18-COUNTIF(I83:Q83,"-")</f>
        <v>2</v>
      </c>
      <c r="H83" s="16">
        <f>F83/G83</f>
        <v>25.999999999999996</v>
      </c>
      <c r="I83" s="17" t="str">
        <f ca="1">IF(ISERROR(INDIRECT((ADDRESS(MATCH($B83,'Этап I'!$B:$B,0),6,4,1,"Этап I")))),"-",INDIRECT((ADDRESS(MATCH($B83,'Этап I'!$B:$B,0),6,4,1,"Этап I"))))</f>
        <v>-</v>
      </c>
      <c r="J83" s="17">
        <f ca="1">IF(ISERROR(INDIRECT((ADDRESS(MATCH($B83,'Этап II'!$B:$B,0),6,4,1,"Этап II")))),"-",INDIRECT((ADDRESS(MATCH($B83,'Этап II'!$B:$B,0),6,4,1,"Этап II"))))</f>
        <v>17.333333333333343</v>
      </c>
      <c r="K83" s="17">
        <f ca="1">IF(ISERROR(INDIRECT((ADDRESS(MATCH($B83,'Этап III'!$B:$B,0),6,4,1,"Этап III")))),"-",INDIRECT((ADDRESS(MATCH($B83,'Этап III'!$B:$B,0),6,4,1,"Этап III"))))</f>
        <v>34.66666666666665</v>
      </c>
      <c r="II83" s="23"/>
      <c r="IJ83" s="23"/>
      <c r="IK83" s="23"/>
      <c r="IL83" s="23"/>
      <c r="IM83" s="23"/>
      <c r="IN83" s="23"/>
      <c r="IO83" s="23"/>
      <c r="IP83" s="23"/>
      <c r="IQ83" s="23"/>
      <c r="IR83" s="23"/>
    </row>
    <row r="84" spans="1:252" ht="13.5">
      <c r="A84" s="9">
        <v>83</v>
      </c>
      <c r="B84" s="20" t="s">
        <v>196</v>
      </c>
      <c r="C84" s="20" t="s">
        <v>197</v>
      </c>
      <c r="D84" s="20" t="s">
        <v>150</v>
      </c>
      <c r="E84" s="20" t="s">
        <v>48</v>
      </c>
      <c r="F84" s="14">
        <f>SUM(I84:W84)</f>
        <v>51</v>
      </c>
      <c r="G84" s="15">
        <f>очки!$C$18-COUNTIF(I84:Q84,"-")</f>
        <v>1</v>
      </c>
      <c r="H84" s="16">
        <f>F84/G84</f>
        <v>51</v>
      </c>
      <c r="I84" s="17" t="str">
        <f ca="1">IF(ISERROR(INDIRECT((ADDRESS(MATCH($B84,'Этап I'!$B:$B,0),6,4,1,"Этап I")))),"-",INDIRECT((ADDRESS(MATCH($B84,'Этап I'!$B:$B,0),6,4,1,"Этап I"))))</f>
        <v>-</v>
      </c>
      <c r="J84" s="17">
        <f ca="1">IF(ISERROR(INDIRECT((ADDRESS(MATCH($B84,'Этап II'!$B:$B,0),6,4,1,"Этап II")))),"-",INDIRECT((ADDRESS(MATCH($B84,'Этап II'!$B:$B,0),6,4,1,"Этап II"))))</f>
        <v>51</v>
      </c>
      <c r="K84" s="17" t="str">
        <f ca="1">IF(ISERROR(INDIRECT((ADDRESS(MATCH($B84,'Этап III'!$B:$B,0),6,4,1,"Этап III")))),"-",INDIRECT((ADDRESS(MATCH($B84,'Этап III'!$B:$B,0),6,4,1,"Этап III"))))</f>
        <v>-</v>
      </c>
      <c r="II84" s="23"/>
      <c r="IJ84" s="23"/>
      <c r="IK84" s="23"/>
      <c r="IL84" s="23"/>
      <c r="IM84" s="23"/>
      <c r="IN84" s="23"/>
      <c r="IO84" s="23"/>
      <c r="IP84" s="23"/>
      <c r="IQ84" s="23"/>
      <c r="IR84" s="23"/>
    </row>
    <row r="85" spans="1:252" ht="13.5">
      <c r="A85" s="9">
        <v>84</v>
      </c>
      <c r="B85" s="19" t="s">
        <v>198</v>
      </c>
      <c r="C85" s="19" t="s">
        <v>199</v>
      </c>
      <c r="D85" s="13" t="s">
        <v>200</v>
      </c>
      <c r="E85" s="13" t="s">
        <v>201</v>
      </c>
      <c r="F85" s="14">
        <f>SUM(I85:W85)</f>
        <v>50</v>
      </c>
      <c r="G85" s="15">
        <f>очки!$C$18-COUNTIF(I85:Q85,"-")</f>
        <v>1</v>
      </c>
      <c r="H85" s="16">
        <f>F85/G85</f>
        <v>50</v>
      </c>
      <c r="I85" s="17">
        <f ca="1">IF(ISERROR(INDIRECT((ADDRESS(MATCH($B85,'Этап I'!$B:$B,0),6,4,1,"Этап I")))),"-",INDIRECT((ADDRESS(MATCH($B85,'Этап I'!$B:$B,0),6,4,1,"Этап I"))))</f>
        <v>50</v>
      </c>
      <c r="J85" s="17" t="str">
        <f ca="1">IF(ISERROR(INDIRECT((ADDRESS(MATCH($B85,'Этап II'!$B:$B,0),6,4,1,"Этап II")))),"-",INDIRECT((ADDRESS(MATCH($B85,'Этап II'!$B:$B,0),6,4,1,"Этап II"))))</f>
        <v>-</v>
      </c>
      <c r="K85" s="17" t="str">
        <f ca="1">IF(ISERROR(INDIRECT((ADDRESS(MATCH($B85,'Этап III'!$B:$B,0),6,4,1,"Этап III")))),"-",INDIRECT((ADDRESS(MATCH($B85,'Этап III'!$B:$B,0),6,4,1,"Этап III"))))</f>
        <v>-</v>
      </c>
      <c r="II85" s="23"/>
      <c r="IJ85" s="23"/>
      <c r="IK85" s="23"/>
      <c r="IL85" s="23"/>
      <c r="IM85" s="23"/>
      <c r="IN85" s="23"/>
      <c r="IO85" s="23"/>
      <c r="IP85" s="23"/>
      <c r="IQ85" s="23"/>
      <c r="IR85" s="23"/>
    </row>
    <row r="86" spans="1:252" ht="13.5">
      <c r="A86" s="9">
        <v>85</v>
      </c>
      <c r="B86" s="13" t="s">
        <v>202</v>
      </c>
      <c r="C86" s="13"/>
      <c r="D86" s="13"/>
      <c r="E86" s="13" t="s">
        <v>14</v>
      </c>
      <c r="F86" s="14">
        <f>SUM(I86:W86)</f>
        <v>47.55028735632184</v>
      </c>
      <c r="G86" s="15">
        <f>очки!$C$18-COUNTIF(I86:J86,"-")</f>
        <v>3</v>
      </c>
      <c r="H86" s="16">
        <f>F86/G86</f>
        <v>15.850095785440613</v>
      </c>
      <c r="I86" s="17">
        <f ca="1">IF(ISERROR(INDIRECT((ADDRESS(MATCH($B86,'Этап I'!$B:$B,0),6,4,1,"Этап I")))),"-",INDIRECT((ADDRESS(MATCH($B86,'Этап I'!$B:$B,0),6,4,1,"Этап I"))))</f>
        <v>7.75862068965516</v>
      </c>
      <c r="J86" s="17">
        <f ca="1">IF(ISERROR(INDIRECT((ADDRESS(MATCH($B86,'Этап II'!$B:$B,0),6,4,1,"Этап II")))),"-",INDIRECT((ADDRESS(MATCH($B86,'Этап II'!$B:$B,0),6,4,1,"Этап II"))))</f>
        <v>39.79166666666668</v>
      </c>
      <c r="K86" s="17" t="str">
        <f ca="1">IF(ISERROR(INDIRECT((ADDRESS(MATCH($B86,'Этап III'!$B:$B,0),6,4,1,"Этап III")))),"-",INDIRECT((ADDRESS(MATCH($B86,'Этап III'!$B:$B,0),6,4,1,"Этап III"))))</f>
        <v>-</v>
      </c>
      <c r="II86" s="23"/>
      <c r="IJ86" s="23"/>
      <c r="IK86" s="23"/>
      <c r="IL86" s="23"/>
      <c r="IM86" s="23"/>
      <c r="IN86" s="23"/>
      <c r="IO86" s="23"/>
      <c r="IP86" s="23"/>
      <c r="IQ86" s="23"/>
      <c r="IR86" s="23"/>
    </row>
    <row r="87" spans="1:252" ht="13.5">
      <c r="A87" s="9">
        <v>86</v>
      </c>
      <c r="B87" s="20" t="s">
        <v>203</v>
      </c>
      <c r="C87" s="20" t="s">
        <v>204</v>
      </c>
      <c r="D87" s="20"/>
      <c r="E87" s="20" t="s">
        <v>23</v>
      </c>
      <c r="F87" s="14">
        <f>SUM(I87:W87)</f>
        <v>46.309523809523796</v>
      </c>
      <c r="G87" s="15">
        <f>очки!$C$18-COUNTIF(I87:Q87,"-")</f>
        <v>2</v>
      </c>
      <c r="H87" s="16">
        <f>F87/G87</f>
        <v>23.154761904761898</v>
      </c>
      <c r="I87" s="17" t="str">
        <f ca="1">IF(ISERROR(INDIRECT((ADDRESS(MATCH($B87,'Этап I'!$B:$B,0),6,4,1,"Этап I")))),"-",INDIRECT((ADDRESS(MATCH($B87,'Этап I'!$B:$B,0),6,4,1,"Этап I"))))</f>
        <v>-</v>
      </c>
      <c r="J87" s="17">
        <f ca="1">IF(ISERROR(INDIRECT((ADDRESS(MATCH($B87,'Этап II'!$B:$B,0),6,4,1,"Этап II")))),"-",INDIRECT((ADDRESS(MATCH($B87,'Этап II'!$B:$B,0),6,4,1,"Этап II"))))</f>
        <v>9.166666666666679</v>
      </c>
      <c r="K87" s="17">
        <f ca="1">IF(ISERROR(INDIRECT((ADDRESS(MATCH($B87,'Этап III'!$B:$B,0),6,4,1,"Этап III")))),"-",INDIRECT((ADDRESS(MATCH($B87,'Этап III'!$B:$B,0),6,4,1,"Этап III"))))</f>
        <v>37.14285714285712</v>
      </c>
      <c r="II87" s="23"/>
      <c r="IJ87" s="23"/>
      <c r="IK87" s="23"/>
      <c r="IL87" s="23"/>
      <c r="IM87" s="23"/>
      <c r="IN87" s="23"/>
      <c r="IO87" s="23"/>
      <c r="IP87" s="23"/>
      <c r="IQ87" s="23"/>
      <c r="IR87" s="23"/>
    </row>
    <row r="88" spans="1:252" ht="12.75">
      <c r="A88" s="9">
        <v>87</v>
      </c>
      <c r="B88" s="13" t="s">
        <v>205</v>
      </c>
      <c r="C88" s="13"/>
      <c r="D88" s="13"/>
      <c r="E88" s="13" t="s">
        <v>14</v>
      </c>
      <c r="F88" s="14">
        <f>SUM(I88:W88)</f>
        <v>45.303571428571416</v>
      </c>
      <c r="G88" s="15">
        <f>очки!$C$18-COUNTIF(I88:J88,"-")</f>
        <v>3</v>
      </c>
      <c r="H88" s="16">
        <f>F88/G88</f>
        <v>15.101190476190473</v>
      </c>
      <c r="I88" s="17">
        <f ca="1">IF(ISERROR(INDIRECT((ADDRESS(MATCH($B88,'Этап I'!$B:$B,0),6,4,1,"Этап I")))),"-",INDIRECT((ADDRESS(MATCH($B88,'Этап I'!$B:$B,0),6,4,1,"Этап I"))))</f>
        <v>0.5</v>
      </c>
      <c r="J88" s="17">
        <f ca="1">IF(ISERROR(INDIRECT((ADDRESS(MATCH($B88,'Этап II'!$B:$B,0),6,4,1,"Этап II")))),"-",INDIRECT((ADDRESS(MATCH($B88,'Этап II'!$B:$B,0),6,4,1,"Этап II"))))</f>
        <v>19.37500000000001</v>
      </c>
      <c r="K88" s="17">
        <f ca="1">IF(ISERROR(INDIRECT((ADDRESS(MATCH($B88,'Этап III'!$B:$B,0),6,4,1,"Этап III")))),"-",INDIRECT((ADDRESS(MATCH($B88,'Этап III'!$B:$B,0),6,4,1,"Этап III"))))</f>
        <v>25.428571428571402</v>
      </c>
      <c r="II88" s="23"/>
      <c r="IJ88" s="23"/>
      <c r="IK88" s="23"/>
      <c r="IL88" s="23"/>
      <c r="IM88" s="23"/>
      <c r="IN88" s="23"/>
      <c r="IO88" s="23"/>
      <c r="IP88" s="23"/>
      <c r="IQ88" s="23"/>
      <c r="IR88" s="23"/>
    </row>
    <row r="89" spans="1:252" ht="13.5">
      <c r="A89" s="9">
        <v>88</v>
      </c>
      <c r="B89" s="13" t="s">
        <v>206</v>
      </c>
      <c r="C89" s="13"/>
      <c r="D89" s="13"/>
      <c r="E89" s="13" t="s">
        <v>14</v>
      </c>
      <c r="F89" s="14">
        <f>SUM(I89:W89)</f>
        <v>44.93103448275862</v>
      </c>
      <c r="G89" s="15">
        <f>очки!$C$18-COUNTIF(I89:Q89,"-")</f>
        <v>1</v>
      </c>
      <c r="H89" s="16">
        <f>F89/G89</f>
        <v>44.93103448275862</v>
      </c>
      <c r="I89" s="17">
        <f ca="1">IF(ISERROR(INDIRECT((ADDRESS(MATCH($B89,'Этап I'!$B:$B,0),6,4,1,"Этап I")))),"-",INDIRECT((ADDRESS(MATCH($B89,'Этап I'!$B:$B,0),6,4,1,"Этап I"))))</f>
        <v>44.93103448275862</v>
      </c>
      <c r="J89" s="17" t="str">
        <f ca="1">IF(ISERROR(INDIRECT((ADDRESS(MATCH($B89,'Этап II'!$B:$B,0),6,4,1,"Этап II")))),"-",INDIRECT((ADDRESS(MATCH($B89,'Этап II'!$B:$B,0),6,4,1,"Этап II"))))</f>
        <v>-</v>
      </c>
      <c r="K89" s="17" t="str">
        <f ca="1">IF(ISERROR(INDIRECT((ADDRESS(MATCH($B89,'Этап III'!$B:$B,0),6,4,1,"Этап III")))),"-",INDIRECT((ADDRESS(MATCH($B89,'Этап III'!$B:$B,0),6,4,1,"Этап III"))))</f>
        <v>-</v>
      </c>
      <c r="II89" s="23"/>
      <c r="IJ89" s="23"/>
      <c r="IK89" s="23"/>
      <c r="IL89" s="23"/>
      <c r="IM89" s="23"/>
      <c r="IN89" s="23"/>
      <c r="IO89" s="23"/>
      <c r="IP89" s="23"/>
      <c r="IQ89" s="23"/>
      <c r="IR89" s="23"/>
    </row>
    <row r="90" spans="1:252" ht="25.5">
      <c r="A90" s="9">
        <v>89</v>
      </c>
      <c r="B90" s="21" t="s">
        <v>207</v>
      </c>
      <c r="C90" s="21" t="s">
        <v>208</v>
      </c>
      <c r="D90" s="21" t="s">
        <v>209</v>
      </c>
      <c r="E90" s="21" t="s">
        <v>14</v>
      </c>
      <c r="F90" s="14">
        <f>SUM(I90:W90)</f>
        <v>43.99999999999998</v>
      </c>
      <c r="G90" s="15">
        <f>очки!$C$18-COUNTIF(I90:J90,"-")</f>
        <v>1</v>
      </c>
      <c r="H90" s="16">
        <f>F90/G90</f>
        <v>43.99999999999998</v>
      </c>
      <c r="I90" s="17" t="str">
        <f ca="1">IF(ISERROR(INDIRECT((ADDRESS(MATCH($B90,'Этап I'!$B:$B,0),6,4,1,"Этап I")))),"-",INDIRECT((ADDRESS(MATCH($B90,'Этап I'!$B:$B,0),6,4,1,"Этап I"))))</f>
        <v>-</v>
      </c>
      <c r="J90" s="17" t="str">
        <f ca="1">IF(ISERROR(INDIRECT((ADDRESS(MATCH($B90,'Этап II'!$B:$B,0),6,4,1,"Этап II")))),"-",INDIRECT((ADDRESS(MATCH($B90,'Этап II'!$B:$B,0),6,4,1,"Этап II"))))</f>
        <v>-</v>
      </c>
      <c r="K90" s="17">
        <f ca="1">IF(ISERROR(INDIRECT((ADDRESS(MATCH($B90,'Этап III'!$B:$B,0),6,4,1,"Этап III")))),"-",INDIRECT((ADDRESS(MATCH($B90,'Этап III'!$B:$B,0),6,4,1,"Этап III"))))</f>
        <v>43.99999999999998</v>
      </c>
      <c r="II90" s="23"/>
      <c r="IJ90" s="23"/>
      <c r="IK90" s="23"/>
      <c r="IL90" s="23"/>
      <c r="IM90" s="23"/>
      <c r="IN90" s="23"/>
      <c r="IO90" s="23"/>
      <c r="IP90" s="23"/>
      <c r="IQ90" s="23"/>
      <c r="IR90" s="23"/>
    </row>
    <row r="91" spans="1:252" ht="13.5">
      <c r="A91" s="9">
        <v>90</v>
      </c>
      <c r="B91" s="19" t="s">
        <v>210</v>
      </c>
      <c r="C91" s="19" t="s">
        <v>211</v>
      </c>
      <c r="D91" s="13" t="s">
        <v>212</v>
      </c>
      <c r="E91" s="13" t="s">
        <v>14</v>
      </c>
      <c r="F91" s="14">
        <f>SUM(I91:W91)</f>
        <v>43.241379310344826</v>
      </c>
      <c r="G91" s="15">
        <f>очки!$C$18-COUNTIF(I91:J91,"-")</f>
        <v>2</v>
      </c>
      <c r="H91" s="16">
        <f>F91/G91</f>
        <v>21.620689655172413</v>
      </c>
      <c r="I91" s="17">
        <f ca="1">IF(ISERROR(INDIRECT((ADDRESS(MATCH($B91,'Этап I'!$B:$B,0),6,4,1,"Этап I")))),"-",INDIRECT((ADDRESS(MATCH($B91,'Этап I'!$B:$B,0),6,4,1,"Этап I"))))</f>
        <v>43.241379310344826</v>
      </c>
      <c r="J91" s="17" t="str">
        <f ca="1">IF(ISERROR(INDIRECT((ADDRESS(MATCH($B91,'Этап II'!$B:$B,0),6,4,1,"Этап II")))),"-",INDIRECT((ADDRESS(MATCH($B91,'Этап II'!$B:$B,0),6,4,1,"Этап II"))))</f>
        <v>-</v>
      </c>
      <c r="K91" s="17" t="str">
        <f ca="1">IF(ISERROR(INDIRECT((ADDRESS(MATCH($B91,'Этап III'!$B:$B,0),6,4,1,"Этап III")))),"-",INDIRECT((ADDRESS(MATCH($B91,'Этап III'!$B:$B,0),6,4,1,"Этап III"))))</f>
        <v>-</v>
      </c>
      <c r="II91" s="23"/>
      <c r="IJ91" s="23"/>
      <c r="IK91" s="23"/>
      <c r="IL91" s="23"/>
      <c r="IM91" s="23"/>
      <c r="IN91" s="23"/>
      <c r="IO91" s="23"/>
      <c r="IP91" s="23"/>
      <c r="IQ91" s="23"/>
      <c r="IR91" s="23"/>
    </row>
    <row r="92" spans="1:252" ht="13.5">
      <c r="A92" s="9">
        <v>91</v>
      </c>
      <c r="B92" s="21" t="s">
        <v>213</v>
      </c>
      <c r="C92" s="21" t="s">
        <v>214</v>
      </c>
      <c r="D92" s="21" t="s">
        <v>43</v>
      </c>
      <c r="E92" s="21" t="s">
        <v>215</v>
      </c>
      <c r="F92" s="14">
        <f>SUM(I92:W92)</f>
        <v>42.99999999999997</v>
      </c>
      <c r="G92" s="15">
        <f>очки!$C$18-COUNTIF(I92:Q92,"-")</f>
        <v>1</v>
      </c>
      <c r="H92" s="16">
        <f>F92/G92</f>
        <v>42.99999999999997</v>
      </c>
      <c r="I92" s="17" t="str">
        <f ca="1">IF(ISERROR(INDIRECT((ADDRESS(MATCH($B92,'Этап I'!$B:$B,0),6,4,1,"Этап I")))),"-",INDIRECT((ADDRESS(MATCH($B92,'Этап I'!$B:$B,0),6,4,1,"Этап I"))))</f>
        <v>-</v>
      </c>
      <c r="J92" s="17" t="str">
        <f ca="1">IF(ISERROR(INDIRECT((ADDRESS(MATCH($B92,'Этап II'!$B:$B,0),6,4,1,"Этап II")))),"-",INDIRECT((ADDRESS(MATCH($B92,'Этап II'!$B:$B,0),6,4,1,"Этап II"))))</f>
        <v>-</v>
      </c>
      <c r="K92" s="17">
        <f ca="1">IF(ISERROR(INDIRECT((ADDRESS(MATCH($B92,'Этап III'!$B:$B,0),6,4,1,"Этап III")))),"-",INDIRECT((ADDRESS(MATCH($B92,'Этап III'!$B:$B,0),6,4,1,"Этап III"))))</f>
        <v>42.99999999999997</v>
      </c>
      <c r="II92" s="23"/>
      <c r="IJ92" s="23"/>
      <c r="IK92" s="23"/>
      <c r="IL92" s="23"/>
      <c r="IM92" s="23"/>
      <c r="IN92" s="23"/>
      <c r="IO92" s="23"/>
      <c r="IP92" s="23"/>
      <c r="IQ92" s="23"/>
      <c r="IR92" s="23"/>
    </row>
    <row r="93" spans="1:252" ht="12.75">
      <c r="A93" s="9">
        <v>92</v>
      </c>
      <c r="B93" s="11" t="s">
        <v>216</v>
      </c>
      <c r="C93" s="11" t="s">
        <v>217</v>
      </c>
      <c r="D93" s="13"/>
      <c r="E93" s="13" t="s">
        <v>14</v>
      </c>
      <c r="F93" s="14">
        <f>SUM(I93:W93)</f>
        <v>41.55172413793103</v>
      </c>
      <c r="G93" s="15">
        <f>очки!$C$18-COUNTIF(I93:Q93,"-")</f>
        <v>1</v>
      </c>
      <c r="H93" s="16">
        <f>F93/G93</f>
        <v>41.55172413793103</v>
      </c>
      <c r="I93" s="17">
        <f ca="1">IF(ISERROR(INDIRECT((ADDRESS(MATCH($B93,'Этап I'!$B:$B,0),6,4,1,"Этап I")))),"-",INDIRECT((ADDRESS(MATCH($B93,'Этап I'!$B:$B,0),6,4,1,"Этап I"))))</f>
        <v>41.55172413793103</v>
      </c>
      <c r="J93" s="17" t="str">
        <f ca="1">IF(ISERROR(INDIRECT((ADDRESS(MATCH($B93,'Этап II'!$B:$B,0),6,4,1,"Этап II")))),"-",INDIRECT((ADDRESS(MATCH($B93,'Этап II'!$B:$B,0),6,4,1,"Этап II"))))</f>
        <v>-</v>
      </c>
      <c r="K93" s="17" t="str">
        <f ca="1">IF(ISERROR(INDIRECT((ADDRESS(MATCH($B93,'Этап III'!$B:$B,0),6,4,1,"Этап III")))),"-",INDIRECT((ADDRESS(MATCH($B93,'Этап III'!$B:$B,0),6,4,1,"Этап III"))))</f>
        <v>-</v>
      </c>
      <c r="II93" s="23"/>
      <c r="IJ93" s="23"/>
      <c r="IK93" s="23"/>
      <c r="IL93" s="23"/>
      <c r="IM93" s="23"/>
      <c r="IN93" s="23"/>
      <c r="IO93" s="23"/>
      <c r="IP93" s="23"/>
      <c r="IQ93" s="23"/>
      <c r="IR93" s="23"/>
    </row>
    <row r="94" spans="1:252" ht="13.5">
      <c r="A94" s="9">
        <v>93</v>
      </c>
      <c r="B94" s="21" t="s">
        <v>218</v>
      </c>
      <c r="C94" s="21" t="s">
        <v>43</v>
      </c>
      <c r="D94" s="21" t="s">
        <v>43</v>
      </c>
      <c r="E94" s="21" t="s">
        <v>14</v>
      </c>
      <c r="F94" s="14">
        <f>SUM(I94:W94)</f>
        <v>39.333333333333314</v>
      </c>
      <c r="G94" s="15">
        <f>очки!$C$18-COUNTIF(I94:J94,"-")</f>
        <v>1</v>
      </c>
      <c r="H94" s="16">
        <f>F94/G94</f>
        <v>39.333333333333314</v>
      </c>
      <c r="I94" s="17" t="str">
        <f ca="1">IF(ISERROR(INDIRECT((ADDRESS(MATCH($B94,'Этап I'!$B:$B,0),6,4,1,"Этап I")))),"-",INDIRECT((ADDRESS(MATCH($B94,'Этап I'!$B:$B,0),6,4,1,"Этап I"))))</f>
        <v>-</v>
      </c>
      <c r="J94" s="17" t="str">
        <f ca="1">IF(ISERROR(INDIRECT((ADDRESS(MATCH($B94,'Этап II'!$B:$B,0),6,4,1,"Этап II")))),"-",INDIRECT((ADDRESS(MATCH($B94,'Этап II'!$B:$B,0),6,4,1,"Этап II"))))</f>
        <v>-</v>
      </c>
      <c r="K94" s="17">
        <f ca="1">IF(ISERROR(INDIRECT((ADDRESS(MATCH($B94,'Этап III'!$B:$B,0),6,4,1,"Этап III")))),"-",INDIRECT((ADDRESS(MATCH($B94,'Этап III'!$B:$B,0),6,4,1,"Этап III"))))</f>
        <v>39.333333333333314</v>
      </c>
      <c r="II94" s="23"/>
      <c r="IJ94" s="23"/>
      <c r="IK94" s="23"/>
      <c r="IL94" s="23"/>
      <c r="IM94" s="23"/>
      <c r="IN94" s="23"/>
      <c r="IO94" s="23"/>
      <c r="IP94" s="23"/>
      <c r="IQ94" s="23"/>
      <c r="IR94" s="23"/>
    </row>
    <row r="95" spans="1:252" ht="13.5">
      <c r="A95" s="9">
        <v>94</v>
      </c>
      <c r="B95" s="20" t="s">
        <v>219</v>
      </c>
      <c r="C95" s="20" t="s">
        <v>220</v>
      </c>
      <c r="D95" s="20" t="s">
        <v>89</v>
      </c>
      <c r="E95" s="20" t="s">
        <v>56</v>
      </c>
      <c r="F95" s="14">
        <f>SUM(I95:W95)</f>
        <v>38.75</v>
      </c>
      <c r="G95" s="15">
        <f>очки!$C$18-COUNTIF(I95:Q95,"-")</f>
        <v>1</v>
      </c>
      <c r="H95" s="16">
        <f>F95/G95</f>
        <v>38.75</v>
      </c>
      <c r="I95" s="17" t="str">
        <f ca="1">IF(ISERROR(INDIRECT((ADDRESS(MATCH($B95,'Этап I'!$B:$B,0),6,4,1,"Этап I")))),"-",INDIRECT((ADDRESS(MATCH($B95,'Этап I'!$B:$B,0),6,4,1,"Этап I"))))</f>
        <v>-</v>
      </c>
      <c r="J95" s="17">
        <f ca="1">IF(ISERROR(INDIRECT((ADDRESS(MATCH($B95,'Этап II'!$B:$B,0),6,4,1,"Этап II")))),"-",INDIRECT((ADDRESS(MATCH($B95,'Этап II'!$B:$B,0),6,4,1,"Этап II"))))</f>
        <v>38.75</v>
      </c>
      <c r="K95" s="17" t="str">
        <f ca="1">IF(ISERROR(INDIRECT((ADDRESS(MATCH($B95,'Этап III'!$B:$B,0),6,4,1,"Этап III")))),"-",INDIRECT((ADDRESS(MATCH($B95,'Этап III'!$B:$B,0),6,4,1,"Этап III"))))</f>
        <v>-</v>
      </c>
      <c r="II95" s="23"/>
      <c r="IJ95" s="23"/>
      <c r="IK95" s="23"/>
      <c r="IL95" s="23"/>
      <c r="IM95" s="23"/>
      <c r="IN95" s="23"/>
      <c r="IO95" s="23"/>
      <c r="IP95" s="23"/>
      <c r="IQ95" s="23"/>
      <c r="IR95" s="23"/>
    </row>
    <row r="96" spans="1:252" ht="12.75">
      <c r="A96" s="9">
        <v>95</v>
      </c>
      <c r="B96" s="11" t="s">
        <v>221</v>
      </c>
      <c r="C96" s="11" t="s">
        <v>222</v>
      </c>
      <c r="D96" s="13"/>
      <c r="E96" s="13" t="s">
        <v>14</v>
      </c>
      <c r="F96" s="14">
        <f>SUM(I96:W96)</f>
        <v>37.37356321839077</v>
      </c>
      <c r="G96" s="15">
        <f>очки!$C$18-COUNTIF(I96:J96,"-")</f>
        <v>3</v>
      </c>
      <c r="H96" s="16">
        <f>F96/G96</f>
        <v>12.457854406130258</v>
      </c>
      <c r="I96" s="17">
        <f ca="1">IF(ISERROR(INDIRECT((ADDRESS(MATCH($B96,'Этап I'!$B:$B,0),6,4,1,"Этап I")))),"-",INDIRECT((ADDRESS(MATCH($B96,'Этап I'!$B:$B,0),6,4,1,"Этап I"))))</f>
        <v>16.206896551724128</v>
      </c>
      <c r="J96" s="17">
        <f ca="1">IF(ISERROR(INDIRECT((ADDRESS(MATCH($B96,'Этап II'!$B:$B,0),6,4,1,"Этап II")))),"-",INDIRECT((ADDRESS(MATCH($B96,'Этап II'!$B:$B,0),6,4,1,"Этап II"))))</f>
        <v>0.5</v>
      </c>
      <c r="K96" s="17">
        <f ca="1">IF(ISERROR(INDIRECT((ADDRESS(MATCH($B96,'Этап III'!$B:$B,0),6,4,1,"Этап III")))),"-",INDIRECT((ADDRESS(MATCH($B96,'Этап III'!$B:$B,0),6,4,1,"Этап III"))))</f>
        <v>20.666666666666647</v>
      </c>
      <c r="II96" s="23"/>
      <c r="IJ96" s="23"/>
      <c r="IK96" s="23"/>
      <c r="IL96" s="23"/>
      <c r="IM96" s="23"/>
      <c r="IN96" s="23"/>
      <c r="IO96" s="23"/>
      <c r="IP96" s="23"/>
      <c r="IQ96" s="23"/>
      <c r="IR96" s="23"/>
    </row>
    <row r="97" spans="1:252" ht="13.5">
      <c r="A97" s="9">
        <v>96</v>
      </c>
      <c r="B97" s="20" t="s">
        <v>223</v>
      </c>
      <c r="C97" s="20"/>
      <c r="D97" s="20"/>
      <c r="E97" s="20" t="s">
        <v>14</v>
      </c>
      <c r="F97" s="14">
        <f>SUM(I97:W97)</f>
        <v>35.70833333333335</v>
      </c>
      <c r="G97" s="15">
        <f>очки!$C$18-COUNTIF(I97:J97,"-")</f>
        <v>2</v>
      </c>
      <c r="H97" s="16">
        <f>F97/G97</f>
        <v>17.854166666666675</v>
      </c>
      <c r="I97" s="17" t="str">
        <f ca="1">IF(ISERROR(INDIRECT((ADDRESS(MATCH($B97,'Этап I'!$B:$B,0),6,4,1,"Этап I")))),"-",INDIRECT((ADDRESS(MATCH($B97,'Этап I'!$B:$B,0),6,4,1,"Этап I"))))</f>
        <v>-</v>
      </c>
      <c r="J97" s="17">
        <f ca="1">IF(ISERROR(INDIRECT((ADDRESS(MATCH($B97,'Этап II'!$B:$B,0),6,4,1,"Этап II")))),"-",INDIRECT((ADDRESS(MATCH($B97,'Этап II'!$B:$B,0),6,4,1,"Этап II"))))</f>
        <v>35.70833333333335</v>
      </c>
      <c r="K97" s="17" t="str">
        <f ca="1">IF(ISERROR(INDIRECT((ADDRESS(MATCH($B97,'Этап III'!$B:$B,0),6,4,1,"Этап III")))),"-",INDIRECT((ADDRESS(MATCH($B97,'Этап III'!$B:$B,0),6,4,1,"Этап III"))))</f>
        <v>-</v>
      </c>
      <c r="II97" s="23"/>
      <c r="IJ97" s="23"/>
      <c r="IK97" s="23"/>
      <c r="IL97" s="23"/>
      <c r="IM97" s="23"/>
      <c r="IN97" s="23"/>
      <c r="IO97" s="23"/>
      <c r="IP97" s="23"/>
      <c r="IQ97" s="23"/>
      <c r="IR97" s="23"/>
    </row>
    <row r="98" spans="1:252" ht="12.75">
      <c r="A98" s="9">
        <v>97</v>
      </c>
      <c r="B98" s="13" t="s">
        <v>224</v>
      </c>
      <c r="C98" s="13"/>
      <c r="D98" s="13"/>
      <c r="E98" s="13" t="s">
        <v>14</v>
      </c>
      <c r="F98" s="14">
        <f>SUM(I98:W98)</f>
        <v>33.103448275862064</v>
      </c>
      <c r="G98" s="15">
        <f>очки!$C$18-COUNTIF(I98:Q98,"-")</f>
        <v>1</v>
      </c>
      <c r="H98" s="16">
        <f>F98/G98</f>
        <v>33.103448275862064</v>
      </c>
      <c r="I98" s="17">
        <f ca="1">IF(ISERROR(INDIRECT((ADDRESS(MATCH($B98,'Этап I'!$B:$B,0),6,4,1,"Этап I")))),"-",INDIRECT((ADDRESS(MATCH($B98,'Этап I'!$B:$B,0),6,4,1,"Этап I"))))</f>
        <v>33.103448275862064</v>
      </c>
      <c r="J98" s="17" t="str">
        <f ca="1">IF(ISERROR(INDIRECT((ADDRESS(MATCH($B98,'Этап II'!$B:$B,0),6,4,1,"Этап II")))),"-",INDIRECT((ADDRESS(MATCH($B98,'Этап II'!$B:$B,0),6,4,1,"Этап II"))))</f>
        <v>-</v>
      </c>
      <c r="K98" s="17" t="str">
        <f ca="1">IF(ISERROR(INDIRECT((ADDRESS(MATCH($B98,'Этап III'!$B:$B,0),6,4,1,"Этап III")))),"-",INDIRECT((ADDRESS(MATCH($B98,'Этап III'!$B:$B,0),6,4,1,"Этап III"))))</f>
        <v>-</v>
      </c>
      <c r="II98" s="23"/>
      <c r="IJ98" s="23"/>
      <c r="IK98" s="23"/>
      <c r="IL98" s="23"/>
      <c r="IM98" s="23"/>
      <c r="IN98" s="23"/>
      <c r="IO98" s="23"/>
      <c r="IP98" s="23"/>
      <c r="IQ98" s="23"/>
      <c r="IR98" s="23"/>
    </row>
    <row r="99" spans="1:252" ht="13.5">
      <c r="A99" s="9">
        <v>98</v>
      </c>
      <c r="B99" s="20" t="s">
        <v>225</v>
      </c>
      <c r="C99" s="20" t="s">
        <v>226</v>
      </c>
      <c r="D99" s="20"/>
      <c r="E99" s="20" t="s">
        <v>14</v>
      </c>
      <c r="F99" s="14">
        <f>SUM(I99:W99)</f>
        <v>31.625000000000018</v>
      </c>
      <c r="G99" s="15">
        <f>очки!$C$18-COUNTIF(I99:J99,"-")</f>
        <v>2</v>
      </c>
      <c r="H99" s="16">
        <f>F99/G99</f>
        <v>15.812500000000009</v>
      </c>
      <c r="I99" s="17" t="s">
        <v>115</v>
      </c>
      <c r="J99" s="17">
        <f ca="1">IF(ISERROR(INDIRECT((ADDRESS(MATCH($B99,'Этап II'!$B:$B,0),6,4,1,"Этап II")))),"-",INDIRECT((ADDRESS(MATCH($B99,'Этап II'!$B:$B,0),6,4,1,"Этап II"))))</f>
        <v>31.625000000000018</v>
      </c>
      <c r="K99" s="17" t="str">
        <f ca="1">IF(ISERROR(INDIRECT((ADDRESS(MATCH($B99,'Этап III'!$B:$B,0),6,4,1,"Этап III")))),"-",INDIRECT((ADDRESS(MATCH($B99,'Этап III'!$B:$B,0),6,4,1,"Этап III"))))</f>
        <v>-</v>
      </c>
      <c r="II99" s="23"/>
      <c r="IJ99" s="23"/>
      <c r="IK99" s="23"/>
      <c r="IL99" s="23"/>
      <c r="IM99" s="23"/>
      <c r="IN99" s="23"/>
      <c r="IO99" s="23"/>
      <c r="IP99" s="23"/>
      <c r="IQ99" s="23"/>
      <c r="IR99" s="23"/>
    </row>
    <row r="100" spans="1:252" ht="13.5">
      <c r="A100" s="9">
        <v>99</v>
      </c>
      <c r="B100" s="21" t="s">
        <v>227</v>
      </c>
      <c r="C100" s="21" t="s">
        <v>228</v>
      </c>
      <c r="D100" s="21" t="s">
        <v>43</v>
      </c>
      <c r="E100" s="21" t="s">
        <v>215</v>
      </c>
      <c r="F100" s="14">
        <f>SUM(I100:W100)</f>
        <v>31.28571428571426</v>
      </c>
      <c r="G100" s="15">
        <f>очки!$C$18-COUNTIF(I100:J100,"-")</f>
        <v>1</v>
      </c>
      <c r="H100" s="16">
        <f>F100/G100</f>
        <v>31.28571428571426</v>
      </c>
      <c r="I100" s="17" t="str">
        <f ca="1">IF(ISERROR(INDIRECT((ADDRESS(MATCH($B100,'Этап I'!$B:$B,0),6,4,1,"Этап I")))),"-",INDIRECT((ADDRESS(MATCH($B100,'Этап I'!$B:$B,0),6,4,1,"Этап I"))))</f>
        <v>-</v>
      </c>
      <c r="J100" s="17" t="str">
        <f ca="1">IF(ISERROR(INDIRECT((ADDRESS(MATCH($B100,'Этап II'!$B:$B,0),6,4,1,"Этап II")))),"-",INDIRECT((ADDRESS(MATCH($B100,'Этап II'!$B:$B,0),6,4,1,"Этап II"))))</f>
        <v>-</v>
      </c>
      <c r="K100" s="17">
        <f ca="1">IF(ISERROR(INDIRECT((ADDRESS(MATCH($B100,'Этап III'!$B:$B,0),6,4,1,"Этап III")))),"-",INDIRECT((ADDRESS(MATCH($B100,'Этап III'!$B:$B,0),6,4,1,"Этап III"))))</f>
        <v>31.28571428571426</v>
      </c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</row>
    <row r="101" spans="1:252" ht="13.5">
      <c r="A101" s="9">
        <v>100</v>
      </c>
      <c r="B101" s="21" t="s">
        <v>229</v>
      </c>
      <c r="C101" s="21" t="s">
        <v>230</v>
      </c>
      <c r="D101" s="21" t="s">
        <v>231</v>
      </c>
      <c r="E101" s="21" t="s">
        <v>37</v>
      </c>
      <c r="F101" s="14">
        <f>SUM(I101:W101)</f>
        <v>29.999999999999982</v>
      </c>
      <c r="G101" s="15">
        <f>очки!$C$18-COUNTIF(I101:Q101,"-")</f>
        <v>1</v>
      </c>
      <c r="H101" s="16">
        <f>F101/G101</f>
        <v>29.999999999999982</v>
      </c>
      <c r="I101" s="17" t="str">
        <f ca="1">IF(ISERROR(INDIRECT((ADDRESS(MATCH($B101,'Этап I'!$B:$B,0),6,4,1,"Этап I")))),"-",INDIRECT((ADDRESS(MATCH($B101,'Этап I'!$B:$B,0),6,4,1,"Этап I"))))</f>
        <v>-</v>
      </c>
      <c r="J101" s="17" t="str">
        <f ca="1">IF(ISERROR(INDIRECT((ADDRESS(MATCH($B101,'Этап II'!$B:$B,0),6,4,1,"Этап II")))),"-",INDIRECT((ADDRESS(MATCH($B101,'Этап II'!$B:$B,0),6,4,1,"Этап II"))))</f>
        <v>-</v>
      </c>
      <c r="K101" s="17">
        <f ca="1">IF(ISERROR(INDIRECT((ADDRESS(MATCH($B101,'Этап III'!$B:$B,0),6,4,1,"Этап III")))),"-",INDIRECT((ADDRESS(MATCH($B101,'Этап III'!$B:$B,0),6,4,1,"Этап III"))))</f>
        <v>29.999999999999982</v>
      </c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</row>
    <row r="102" spans="1:252" ht="13.5">
      <c r="A102" s="9">
        <v>101</v>
      </c>
      <c r="B102" s="20" t="s">
        <v>232</v>
      </c>
      <c r="C102" s="20" t="s">
        <v>233</v>
      </c>
      <c r="D102" s="20"/>
      <c r="E102" s="20" t="s">
        <v>14</v>
      </c>
      <c r="F102" s="14">
        <f>SUM(I102:W102)</f>
        <v>29.58333333333335</v>
      </c>
      <c r="G102" s="15">
        <f>очки!$C$18-COUNTIF(I102:J102,"-")</f>
        <v>2</v>
      </c>
      <c r="H102" s="16">
        <f>F102/G102</f>
        <v>14.791666666666675</v>
      </c>
      <c r="I102" s="17" t="s">
        <v>115</v>
      </c>
      <c r="J102" s="17">
        <f ca="1">IF(ISERROR(INDIRECT((ADDRESS(MATCH($B102,'Этап II'!$B:$B,0),6,4,1,"Этап II")))),"-",INDIRECT((ADDRESS(MATCH($B102,'Этап II'!$B:$B,0),6,4,1,"Этап II"))))</f>
        <v>29.58333333333335</v>
      </c>
      <c r="K102" s="17" t="str">
        <f ca="1">IF(ISERROR(INDIRECT((ADDRESS(MATCH($B102,'Этап III'!$B:$B,0),6,4,1,"Этап III")))),"-",INDIRECT((ADDRESS(MATCH($B102,'Этап III'!$B:$B,0),6,4,1,"Этап III"))))</f>
        <v>-</v>
      </c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</row>
    <row r="103" spans="1:252" ht="13.5">
      <c r="A103" s="9">
        <v>102</v>
      </c>
      <c r="B103" s="13" t="s">
        <v>234</v>
      </c>
      <c r="C103" s="13"/>
      <c r="D103" s="13"/>
      <c r="E103" s="13" t="s">
        <v>48</v>
      </c>
      <c r="F103" s="14">
        <f>SUM(I103:W103)</f>
        <v>28.034482758620683</v>
      </c>
      <c r="G103" s="15">
        <f>очки!$C$18-COUNTIF(I103:Q103,"-")</f>
        <v>1</v>
      </c>
      <c r="H103" s="16">
        <f>F103/G103</f>
        <v>28.034482758620683</v>
      </c>
      <c r="I103" s="17">
        <f ca="1">IF(ISERROR(INDIRECT((ADDRESS(MATCH($B103,'Этап I'!$B:$B,0),6,4,1,"Этап I")))),"-",INDIRECT((ADDRESS(MATCH($B103,'Этап I'!$B:$B,0),6,4,1,"Этап I"))))</f>
        <v>28.034482758620683</v>
      </c>
      <c r="J103" s="17" t="str">
        <f ca="1">IF(ISERROR(INDIRECT((ADDRESS(MATCH($B103,'Этап II'!$B:$B,0),6,4,1,"Этап II")))),"-",INDIRECT((ADDRESS(MATCH($B103,'Этап II'!$B:$B,0),6,4,1,"Этап II"))))</f>
        <v>-</v>
      </c>
      <c r="K103" s="17" t="str">
        <f ca="1">IF(ISERROR(INDIRECT((ADDRESS(MATCH($B103,'Этап III'!$B:$B,0),6,4,1,"Этап III")))),"-",INDIRECT((ADDRESS(MATCH($B103,'Этап III'!$B:$B,0),6,4,1,"Этап III"))))</f>
        <v>-</v>
      </c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</row>
    <row r="104" spans="1:252" ht="13.5">
      <c r="A104" s="9">
        <v>103</v>
      </c>
      <c r="B104" s="20" t="s">
        <v>235</v>
      </c>
      <c r="C104" s="20" t="s">
        <v>236</v>
      </c>
      <c r="D104" s="20"/>
      <c r="E104" s="20" t="s">
        <v>14</v>
      </c>
      <c r="F104" s="14">
        <f>SUM(I104:W104)</f>
        <v>26.5</v>
      </c>
      <c r="G104" s="15">
        <f>очки!$C$18-COUNTIF(I104:Q104,"-")</f>
        <v>1</v>
      </c>
      <c r="H104" s="16">
        <f>F104/G104</f>
        <v>26.5</v>
      </c>
      <c r="I104" s="17" t="str">
        <f ca="1">IF(ISERROR(INDIRECT((ADDRESS(MATCH($B104,'Этап I'!$B:$B,0),6,4,1,"Этап I")))),"-",INDIRECT((ADDRESS(MATCH($B104,'Этап I'!$B:$B,0),6,4,1,"Этап I"))))</f>
        <v>-</v>
      </c>
      <c r="J104" s="17">
        <f ca="1">IF(ISERROR(INDIRECT((ADDRESS(MATCH($B104,'Этап II'!$B:$B,0),6,4,1,"Этап II")))),"-",INDIRECT((ADDRESS(MATCH($B104,'Этап II'!$B:$B,0),6,4,1,"Этап II"))))</f>
        <v>26.5</v>
      </c>
      <c r="K104" s="17" t="str">
        <f ca="1">IF(ISERROR(INDIRECT((ADDRESS(MATCH($B104,'Этап III'!$B:$B,0),6,4,1,"Этап III")))),"-",INDIRECT((ADDRESS(MATCH($B104,'Этап III'!$B:$B,0),6,4,1,"Этап III"))))</f>
        <v>-</v>
      </c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</row>
    <row r="105" spans="1:252" ht="13.5">
      <c r="A105" s="9">
        <v>104</v>
      </c>
      <c r="B105" s="21" t="s">
        <v>237</v>
      </c>
      <c r="C105" s="21" t="s">
        <v>238</v>
      </c>
      <c r="D105" s="21" t="s">
        <v>43</v>
      </c>
      <c r="E105" s="21" t="s">
        <v>14</v>
      </c>
      <c r="F105" s="14">
        <f>SUM(I105:W105)</f>
        <v>25.333333333333314</v>
      </c>
      <c r="G105" s="15">
        <f>очки!$C$18-COUNTIF(I105:Q105,"-")</f>
        <v>1</v>
      </c>
      <c r="H105" s="16">
        <f>F105/G105</f>
        <v>25.333333333333314</v>
      </c>
      <c r="I105" s="17" t="str">
        <f ca="1">IF(ISERROR(INDIRECT((ADDRESS(MATCH($B105,'Этап I'!$B:$B,0),6,4,1,"Этап I")))),"-",INDIRECT((ADDRESS(MATCH($B105,'Этап I'!$B:$B,0),6,4,1,"Этап I"))))</f>
        <v>-</v>
      </c>
      <c r="J105" s="17" t="str">
        <f ca="1">IF(ISERROR(INDIRECT((ADDRESS(MATCH($B105,'Этап II'!$B:$B,0),6,4,1,"Этап II")))),"-",INDIRECT((ADDRESS(MATCH($B105,'Этап II'!$B:$B,0),6,4,1,"Этап II"))))</f>
        <v>-</v>
      </c>
      <c r="K105" s="17">
        <f ca="1">IF(ISERROR(INDIRECT((ADDRESS(MATCH($B105,'Этап III'!$B:$B,0),6,4,1,"Этап III")))),"-",INDIRECT((ADDRESS(MATCH($B105,'Этап III'!$B:$B,0),6,4,1,"Этап III"))))</f>
        <v>25.333333333333314</v>
      </c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</row>
    <row r="106" spans="1:252" ht="12.75">
      <c r="A106" s="9">
        <v>105</v>
      </c>
      <c r="B106" s="13" t="s">
        <v>239</v>
      </c>
      <c r="C106" s="13"/>
      <c r="D106" s="13"/>
      <c r="E106" s="13" t="s">
        <v>14</v>
      </c>
      <c r="F106" s="14">
        <f>SUM(I106:W106)</f>
        <v>21.27586206896551</v>
      </c>
      <c r="G106" s="15">
        <f>очки!$C$18-COUNTIF(I106:Q106,"-")</f>
        <v>1</v>
      </c>
      <c r="H106" s="16">
        <f>F106/G106</f>
        <v>21.27586206896551</v>
      </c>
      <c r="I106" s="17">
        <f ca="1">IF(ISERROR(INDIRECT((ADDRESS(MATCH($B106,'Этап I'!$B:$B,0),6,4,1,"Этап I")))),"-",INDIRECT((ADDRESS(MATCH($B106,'Этап I'!$B:$B,0),6,4,1,"Этап I"))))</f>
        <v>21.27586206896551</v>
      </c>
      <c r="J106" s="17" t="str">
        <f ca="1">IF(ISERROR(INDIRECT((ADDRESS(MATCH($B106,'Этап II'!$B:$B,0),6,4,1,"Этап II")))),"-",INDIRECT((ADDRESS(MATCH($B106,'Этап II'!$B:$B,0),6,4,1,"Этап II"))))</f>
        <v>-</v>
      </c>
      <c r="K106" s="17" t="str">
        <f ca="1">IF(ISERROR(INDIRECT((ADDRESS(MATCH($B106,'Этап III'!$B:$B,0),6,4,1,"Этап III")))),"-",INDIRECT((ADDRESS(MATCH($B106,'Этап III'!$B:$B,0),6,4,1,"Этап III"))))</f>
        <v>-</v>
      </c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</row>
    <row r="107" spans="1:252" ht="13.5">
      <c r="A107" s="9">
        <v>106</v>
      </c>
      <c r="B107" s="13" t="s">
        <v>240</v>
      </c>
      <c r="C107" s="13"/>
      <c r="D107" s="13"/>
      <c r="E107" s="13" t="s">
        <v>14</v>
      </c>
      <c r="F107" s="14">
        <f>SUM(I107:W107)</f>
        <v>19.586206896551715</v>
      </c>
      <c r="G107" s="15">
        <f>очки!$C$18-COUNTIF(I107:J107,"-")</f>
        <v>2</v>
      </c>
      <c r="H107" s="16">
        <f>F107/G107</f>
        <v>9.793103448275858</v>
      </c>
      <c r="I107" s="17">
        <f ca="1">IF(ISERROR(INDIRECT((ADDRESS(MATCH($B107,'Этап I'!$B:$B,0),6,4,1,"Этап I")))),"-",INDIRECT((ADDRESS(MATCH($B107,'Этап I'!$B:$B,0),6,4,1,"Этап I"))))</f>
        <v>19.586206896551715</v>
      </c>
      <c r="J107" s="17" t="str">
        <f ca="1">IF(ISERROR(INDIRECT((ADDRESS(MATCH($B107,'Этап II'!$B:$B,0),6,4,1,"Этап II")))),"-",INDIRECT((ADDRESS(MATCH($B107,'Этап II'!$B:$B,0),6,4,1,"Этап II"))))</f>
        <v>-</v>
      </c>
      <c r="K107" s="17" t="str">
        <f ca="1">IF(ISERROR(INDIRECT((ADDRESS(MATCH($B107,'Этап III'!$B:$B,0),6,4,1,"Этап III")))),"-",INDIRECT((ADDRESS(MATCH($B107,'Этап III'!$B:$B,0),6,4,1,"Этап III"))))</f>
        <v>-</v>
      </c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</row>
    <row r="108" spans="1:252" ht="13.5">
      <c r="A108" s="9">
        <v>107</v>
      </c>
      <c r="B108" s="20" t="s">
        <v>241</v>
      </c>
      <c r="C108" s="20" t="s">
        <v>242</v>
      </c>
      <c r="D108" s="20"/>
      <c r="E108" s="20" t="s">
        <v>73</v>
      </c>
      <c r="F108" s="14">
        <f>SUM(I108:W108)</f>
        <v>15.291666666666677</v>
      </c>
      <c r="G108" s="15">
        <f>очки!$C$18-COUNTIF(I108:Q108,"-")</f>
        <v>1</v>
      </c>
      <c r="H108" s="16">
        <f>F108/G108</f>
        <v>15.291666666666677</v>
      </c>
      <c r="I108" s="17" t="str">
        <f ca="1">IF(ISERROR(INDIRECT((ADDRESS(MATCH($B108,'Этап I'!$B:$B,0),6,4,1,"Этап I")))),"-",INDIRECT((ADDRESS(MATCH($B108,'Этап I'!$B:$B,0),6,4,1,"Этап I"))))</f>
        <v>-</v>
      </c>
      <c r="J108" s="17">
        <f ca="1">IF(ISERROR(INDIRECT((ADDRESS(MATCH($B108,'Этап II'!$B:$B,0),6,4,1,"Этап II")))),"-",INDIRECT((ADDRESS(MATCH($B108,'Этап II'!$B:$B,0),6,4,1,"Этап II"))))</f>
        <v>15.291666666666677</v>
      </c>
      <c r="K108" s="17" t="str">
        <f ca="1">IF(ISERROR(INDIRECT((ADDRESS(MATCH($B108,'Этап III'!$B:$B,0),6,4,1,"Этап III")))),"-",INDIRECT((ADDRESS(MATCH($B108,'Этап III'!$B:$B,0),6,4,1,"Этап III"))))</f>
        <v>-</v>
      </c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</row>
    <row r="109" spans="1:252" ht="13.5">
      <c r="A109" s="9">
        <v>108</v>
      </c>
      <c r="B109" s="19" t="s">
        <v>243</v>
      </c>
      <c r="C109" s="19" t="s">
        <v>244</v>
      </c>
      <c r="D109" s="13"/>
      <c r="E109" s="13" t="s">
        <v>14</v>
      </c>
      <c r="F109" s="14">
        <f>SUM(I109:W109)</f>
        <v>14.517241379310335</v>
      </c>
      <c r="G109" s="15">
        <f>очки!$C$18-COUNTIF(I109:J109,"-")</f>
        <v>2</v>
      </c>
      <c r="H109" s="16">
        <f>F109/G109</f>
        <v>7.258620689655167</v>
      </c>
      <c r="I109" s="17">
        <f ca="1">IF(ISERROR(INDIRECT((ADDRESS(MATCH($B109,'Этап I'!$B:$B,0),6,4,1,"Этап I")))),"-",INDIRECT((ADDRESS(MATCH($B109,'Этап I'!$B:$B,0),6,4,1,"Этап I"))))</f>
        <v>14.517241379310335</v>
      </c>
      <c r="J109" s="17" t="str">
        <f ca="1">IF(ISERROR(INDIRECT((ADDRESS(MATCH($B109,'Этап II'!$B:$B,0),6,4,1,"Этап II")))),"-",INDIRECT((ADDRESS(MATCH($B109,'Этап II'!$B:$B,0),6,4,1,"Этап II"))))</f>
        <v>-</v>
      </c>
      <c r="K109" s="17" t="str">
        <f ca="1">IF(ISERROR(INDIRECT((ADDRESS(MATCH($B109,'Этап III'!$B:$B,0),6,4,1,"Этап III")))),"-",INDIRECT((ADDRESS(MATCH($B109,'Этап III'!$B:$B,0),6,4,1,"Этап III"))))</f>
        <v>-</v>
      </c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</row>
    <row r="110" spans="1:252" ht="13.5">
      <c r="A110" s="9">
        <v>109</v>
      </c>
      <c r="B110" s="20" t="s">
        <v>245</v>
      </c>
      <c r="C110" s="20" t="s">
        <v>246</v>
      </c>
      <c r="D110" s="20" t="s">
        <v>150</v>
      </c>
      <c r="E110" s="20" t="s">
        <v>48</v>
      </c>
      <c r="F110" s="14">
        <f>SUM(I110:W110)</f>
        <v>14.25</v>
      </c>
      <c r="G110" s="15">
        <f>очки!$C$18-COUNTIF(I110:Q110,"-")</f>
        <v>1</v>
      </c>
      <c r="H110" s="16">
        <f>F110/G110</f>
        <v>14.25</v>
      </c>
      <c r="I110" s="17" t="str">
        <f ca="1">IF(ISERROR(INDIRECT((ADDRESS(MATCH($B110,'Этап I'!$B:$B,0),6,4,1,"Этап I")))),"-",INDIRECT((ADDRESS(MATCH($B110,'Этап I'!$B:$B,0),6,4,1,"Этап I"))))</f>
        <v>-</v>
      </c>
      <c r="J110" s="17">
        <f ca="1">IF(ISERROR(INDIRECT((ADDRESS(MATCH($B110,'Этап II'!$B:$B,0),6,4,1,"Этап II")))),"-",INDIRECT((ADDRESS(MATCH($B110,'Этап II'!$B:$B,0),6,4,1,"Этап II"))))</f>
        <v>14.25</v>
      </c>
      <c r="K110" s="17" t="str">
        <f ca="1">IF(ISERROR(INDIRECT((ADDRESS(MATCH($B110,'Этап III'!$B:$B,0),6,4,1,"Этап III")))),"-",INDIRECT((ADDRESS(MATCH($B110,'Этап III'!$B:$B,0),6,4,1,"Этап III"))))</f>
        <v>-</v>
      </c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</row>
    <row r="111" spans="1:252" ht="13.5">
      <c r="A111" s="9">
        <v>110</v>
      </c>
      <c r="B111" s="21" t="s">
        <v>247</v>
      </c>
      <c r="C111" s="21" t="s">
        <v>248</v>
      </c>
      <c r="D111" s="21" t="s">
        <v>43</v>
      </c>
      <c r="E111" s="21" t="s">
        <v>73</v>
      </c>
      <c r="F111" s="14">
        <f>SUM(I111:W111)</f>
        <v>11.33333333333331</v>
      </c>
      <c r="G111" s="15">
        <f>очки!$C$18-COUNTIF(I111:J111,"-")</f>
        <v>1</v>
      </c>
      <c r="H111" s="16">
        <f>F111/G111</f>
        <v>11.33333333333331</v>
      </c>
      <c r="I111" s="17" t="str">
        <f ca="1">IF(ISERROR(INDIRECT((ADDRESS(MATCH($B111,'Этап I'!$B:$B,0),6,4,1,"Этап I")))),"-",INDIRECT((ADDRESS(MATCH($B111,'Этап I'!$B:$B,0),6,4,1,"Этап I"))))</f>
        <v>-</v>
      </c>
      <c r="J111" s="17" t="str">
        <f ca="1">IF(ISERROR(INDIRECT((ADDRESS(MATCH($B111,'Этап II'!$B:$B,0),6,4,1,"Этап II")))),"-",INDIRECT((ADDRESS(MATCH($B111,'Этап II'!$B:$B,0),6,4,1,"Этап II"))))</f>
        <v>-</v>
      </c>
      <c r="K111" s="17">
        <f ca="1">IF(ISERROR(INDIRECT((ADDRESS(MATCH($B111,'Этап III'!$B:$B,0),6,4,1,"Этап III")))),"-",INDIRECT((ADDRESS(MATCH($B111,'Этап III'!$B:$B,0),6,4,1,"Этап III"))))</f>
        <v>11.33333333333331</v>
      </c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</row>
    <row r="112" spans="1:252" ht="13.5">
      <c r="A112" s="9">
        <v>111</v>
      </c>
      <c r="B112" s="20" t="s">
        <v>249</v>
      </c>
      <c r="C112" s="20" t="s">
        <v>250</v>
      </c>
      <c r="D112" s="20" t="s">
        <v>251</v>
      </c>
      <c r="E112" s="20" t="s">
        <v>252</v>
      </c>
      <c r="F112" s="14">
        <f>SUM(I112:W112)</f>
        <v>11.208333333333345</v>
      </c>
      <c r="G112" s="15">
        <f>очки!$C$18-COUNTIF(I112:Q112,"-")</f>
        <v>1</v>
      </c>
      <c r="H112" s="16">
        <f>F112/G112</f>
        <v>11.208333333333345</v>
      </c>
      <c r="I112" s="17" t="str">
        <f ca="1">IF(ISERROR(INDIRECT((ADDRESS(MATCH($B112,'Этап I'!$B:$B,0),6,4,1,"Этап I")))),"-",INDIRECT((ADDRESS(MATCH($B112,'Этап I'!$B:$B,0),6,4,1,"Этап I"))))</f>
        <v>-</v>
      </c>
      <c r="J112" s="17">
        <f ca="1">IF(ISERROR(INDIRECT((ADDRESS(MATCH($B112,'Этап II'!$B:$B,0),6,4,1,"Этап II")))),"-",INDIRECT((ADDRESS(MATCH($B112,'Этап II'!$B:$B,0),6,4,1,"Этап II"))))</f>
        <v>11.208333333333345</v>
      </c>
      <c r="K112" s="17" t="str">
        <f ca="1">IF(ISERROR(INDIRECT((ADDRESS(MATCH($B112,'Этап III'!$B:$B,0),6,4,1,"Этап III")))),"-",INDIRECT((ADDRESS(MATCH($B112,'Этап III'!$B:$B,0),6,4,1,"Этап III"))))</f>
        <v>-</v>
      </c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</row>
    <row r="113" spans="1:252" ht="13.5">
      <c r="A113" s="9">
        <v>112</v>
      </c>
      <c r="B113" s="13" t="s">
        <v>253</v>
      </c>
      <c r="C113" s="13"/>
      <c r="D113" s="13"/>
      <c r="E113" s="13" t="s">
        <v>14</v>
      </c>
      <c r="F113" s="14">
        <f>SUM(I113:W113)</f>
        <v>11.137931034482747</v>
      </c>
      <c r="G113" s="15">
        <f>очки!$C$18-COUNTIF(I113:J113,"-")</f>
        <v>2</v>
      </c>
      <c r="H113" s="16">
        <f>F113/G113</f>
        <v>5.568965517241374</v>
      </c>
      <c r="I113" s="17">
        <f ca="1">IF(ISERROR(INDIRECT((ADDRESS(MATCH($B113,'Этап I'!$B:$B,0),6,4,1,"Этап I")))),"-",INDIRECT((ADDRESS(MATCH($B113,'Этап I'!$B:$B,0),6,4,1,"Этап I"))))</f>
        <v>11.137931034482747</v>
      </c>
      <c r="J113" s="17" t="str">
        <f ca="1">IF(ISERROR(INDIRECT((ADDRESS(MATCH($B113,'Этап II'!$B:$B,0),6,4,1,"Этап II")))),"-",INDIRECT((ADDRESS(MATCH($B113,'Этап II'!$B:$B,0),6,4,1,"Этап II"))))</f>
        <v>-</v>
      </c>
      <c r="K113" s="17" t="str">
        <f ca="1">IF(ISERROR(INDIRECT((ADDRESS(MATCH($B113,'Этап III'!$B:$B,0),6,4,1,"Этап III")))),"-",INDIRECT((ADDRESS(MATCH($B113,'Этап III'!$B:$B,0),6,4,1,"Этап III"))))</f>
        <v>-</v>
      </c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</row>
    <row r="114" spans="1:252" ht="13.5">
      <c r="A114" s="9">
        <v>113</v>
      </c>
      <c r="B114" s="13" t="s">
        <v>254</v>
      </c>
      <c r="C114" s="13"/>
      <c r="D114" s="13"/>
      <c r="E114" s="13" t="s">
        <v>14</v>
      </c>
      <c r="F114" s="14">
        <f>SUM(I114:W114)</f>
        <v>9.448275862068954</v>
      </c>
      <c r="G114" s="15">
        <f>очки!$C$18-COUNTIF(I114:J114,"-")</f>
        <v>2</v>
      </c>
      <c r="H114" s="16">
        <f>F114/G114</f>
        <v>4.724137931034477</v>
      </c>
      <c r="I114" s="17">
        <f ca="1">IF(ISERROR(INDIRECT((ADDRESS(MATCH($B114,'Этап I'!$B:$B,0),6,4,1,"Этап I")))),"-",INDIRECT((ADDRESS(MATCH($B114,'Этап I'!$B:$B,0),6,4,1,"Этап I"))))</f>
        <v>9.448275862068954</v>
      </c>
      <c r="J114" s="17" t="str">
        <f ca="1">IF(ISERROR(INDIRECT((ADDRESS(MATCH($B114,'Этап II'!$B:$B,0),6,4,1,"Этап II")))),"-",INDIRECT((ADDRESS(MATCH($B114,'Этап II'!$B:$B,0),6,4,1,"Этап II"))))</f>
        <v>-</v>
      </c>
      <c r="K114" s="17" t="str">
        <f ca="1">IF(ISERROR(INDIRECT((ADDRESS(MATCH($B114,'Этап III'!$B:$B,0),6,4,1,"Этап III")))),"-",INDIRECT((ADDRESS(MATCH($B114,'Этап III'!$B:$B,0),6,4,1,"Этап III"))))</f>
        <v>-</v>
      </c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</row>
    <row r="115" spans="1:252" ht="13.5">
      <c r="A115" s="9">
        <v>114</v>
      </c>
      <c r="B115" s="21" t="s">
        <v>255</v>
      </c>
      <c r="C115" s="21" t="s">
        <v>256</v>
      </c>
      <c r="D115" s="21" t="s">
        <v>43</v>
      </c>
      <c r="E115" s="21" t="s">
        <v>56</v>
      </c>
      <c r="F115" s="14">
        <f>SUM(I115:W115)</f>
        <v>7.85714285714283</v>
      </c>
      <c r="G115" s="15">
        <f>очки!$C$18-COUNTIF(I115:Q115,"-")</f>
        <v>1</v>
      </c>
      <c r="H115" s="16">
        <f>F115/G115</f>
        <v>7.85714285714283</v>
      </c>
      <c r="I115" s="17" t="str">
        <f ca="1">IF(ISERROR(INDIRECT((ADDRESS(MATCH($B115,'Этап I'!$B:$B,0),6,4,1,"Этап I")))),"-",INDIRECT((ADDRESS(MATCH($B115,'Этап I'!$B:$B,0),6,4,1,"Этап I"))))</f>
        <v>-</v>
      </c>
      <c r="J115" s="17" t="str">
        <f ca="1">IF(ISERROR(INDIRECT((ADDRESS(MATCH($B115,'Этап II'!$B:$B,0),6,4,1,"Этап II")))),"-",INDIRECT((ADDRESS(MATCH($B115,'Этап II'!$B:$B,0),6,4,1,"Этап II"))))</f>
        <v>-</v>
      </c>
      <c r="K115" s="17">
        <f ca="1">IF(ISERROR(INDIRECT((ADDRESS(MATCH($B115,'Этап III'!$B:$B,0),6,4,1,"Этап III")))),"-",INDIRECT((ADDRESS(MATCH($B115,'Этап III'!$B:$B,0),6,4,1,"Этап III"))))</f>
        <v>7.85714285714283</v>
      </c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</row>
    <row r="116" spans="1:252" ht="13.5">
      <c r="A116" s="9">
        <v>115</v>
      </c>
      <c r="B116" s="20" t="s">
        <v>257</v>
      </c>
      <c r="C116" s="20" t="s">
        <v>258</v>
      </c>
      <c r="D116" s="20"/>
      <c r="E116" s="20" t="s">
        <v>14</v>
      </c>
      <c r="F116" s="14">
        <f>SUM(I116:W116)</f>
        <v>7.125000000000012</v>
      </c>
      <c r="G116" s="15">
        <f>очки!$C$18-COUNTIF(I116:Q116,"-")</f>
        <v>1</v>
      </c>
      <c r="H116" s="16">
        <f>F116/G116</f>
        <v>7.125000000000012</v>
      </c>
      <c r="I116" s="17" t="str">
        <f ca="1">IF(ISERROR(INDIRECT((ADDRESS(MATCH($B116,'Этап I'!$B:$B,0),6,4,1,"Этап I")))),"-",INDIRECT((ADDRESS(MATCH($B116,'Этап I'!$B:$B,0),6,4,1,"Этап I"))))</f>
        <v>-</v>
      </c>
      <c r="J116" s="17">
        <f ca="1">IF(ISERROR(INDIRECT((ADDRESS(MATCH($B116,'Этап II'!$B:$B,0),6,4,1,"Этап II")))),"-",INDIRECT((ADDRESS(MATCH($B116,'Этап II'!$B:$B,0),6,4,1,"Этап II"))))</f>
        <v>7.125000000000012</v>
      </c>
      <c r="K116" s="17" t="str">
        <f ca="1">IF(ISERROR(INDIRECT((ADDRESS(MATCH($B116,'Этап III'!$B:$B,0),6,4,1,"Этап III")))),"-",INDIRECT((ADDRESS(MATCH($B116,'Этап III'!$B:$B,0),6,4,1,"Этап III"))))</f>
        <v>-</v>
      </c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</row>
    <row r="117" spans="1:252" ht="13.5">
      <c r="A117" s="9">
        <v>116</v>
      </c>
      <c r="B117" s="19" t="s">
        <v>259</v>
      </c>
      <c r="C117" s="19" t="s">
        <v>260</v>
      </c>
      <c r="D117" s="13"/>
      <c r="E117" s="13" t="s">
        <v>14</v>
      </c>
      <c r="F117" s="14">
        <f>SUM(I117:W117)</f>
        <v>6.568965517241367</v>
      </c>
      <c r="G117" s="15">
        <f>очки!$C$18-COUNTIF(I117:J117,"-")</f>
        <v>3</v>
      </c>
      <c r="H117" s="16">
        <f>F117/G117</f>
        <v>2.1896551724137887</v>
      </c>
      <c r="I117" s="17">
        <f ca="1">IF(ISERROR(INDIRECT((ADDRESS(MATCH($B117,'Этап I'!$B:$B,0),6,4,1,"Этап I")))),"-",INDIRECT((ADDRESS(MATCH($B117,'Этап I'!$B:$B,0),6,4,1,"Этап I"))))</f>
        <v>6.068965517241367</v>
      </c>
      <c r="J117" s="17">
        <f ca="1">IF(ISERROR(INDIRECT((ADDRESS(MATCH($B117,'Этап II'!$B:$B,0),6,4,1,"Этап II")))),"-",INDIRECT((ADDRESS(MATCH($B117,'Этап II'!$B:$B,0),6,4,1,"Этап II"))))</f>
        <v>0.5</v>
      </c>
      <c r="K117" s="17" t="str">
        <f ca="1">IF(ISERROR(INDIRECT((ADDRESS(MATCH($B117,'Этап III'!$B:$B,0),6,4,1,"Этап III")))),"-",INDIRECT((ADDRESS(MATCH($B117,'Этап III'!$B:$B,0),6,4,1,"Этап III"))))</f>
        <v>-</v>
      </c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</row>
    <row r="118" spans="1:252" ht="13.5">
      <c r="A118" s="9">
        <v>117</v>
      </c>
      <c r="B118" s="20" t="s">
        <v>261</v>
      </c>
      <c r="C118" s="20" t="s">
        <v>262</v>
      </c>
      <c r="D118" s="20"/>
      <c r="E118" s="20" t="s">
        <v>14</v>
      </c>
      <c r="F118" s="14">
        <f>SUM(I118:W118)</f>
        <v>5.083333333333346</v>
      </c>
      <c r="G118" s="15">
        <f>очки!$C$18-COUNTIF(I118:J118,"-")</f>
        <v>2</v>
      </c>
      <c r="H118" s="16">
        <f>F118/G118</f>
        <v>2.541666666666673</v>
      </c>
      <c r="I118" s="17" t="str">
        <f ca="1">IF(ISERROR(INDIRECT((ADDRESS(MATCH($B118,'Этап I'!$B:$B,0),6,4,1,"Этап I")))),"-",INDIRECT((ADDRESS(MATCH($B118,'Этап I'!$B:$B,0),6,4,1,"Этап I"))))</f>
        <v>-</v>
      </c>
      <c r="J118" s="17">
        <f ca="1">IF(ISERROR(INDIRECT((ADDRESS(MATCH($B118,'Этап II'!$B:$B,0),6,4,1,"Этап II")))),"-",INDIRECT((ADDRESS(MATCH($B118,'Этап II'!$B:$B,0),6,4,1,"Этап II"))))</f>
        <v>5.083333333333346</v>
      </c>
      <c r="K118" s="17" t="str">
        <f ca="1">IF(ISERROR(INDIRECT((ADDRESS(MATCH($B118,'Этап III'!$B:$B,0),6,4,1,"Этап III")))),"-",INDIRECT((ADDRESS(MATCH($B118,'Этап III'!$B:$B,0),6,4,1,"Этап III"))))</f>
        <v>-</v>
      </c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</row>
    <row r="119" spans="1:252" ht="13.5">
      <c r="A119" s="9">
        <v>118</v>
      </c>
      <c r="B119" s="19" t="s">
        <v>263</v>
      </c>
      <c r="C119" s="19" t="s">
        <v>264</v>
      </c>
      <c r="D119" s="13"/>
      <c r="E119" s="13" t="s">
        <v>14</v>
      </c>
      <c r="F119" s="14">
        <f>SUM(I119:W119)</f>
        <v>4.379310344827573</v>
      </c>
      <c r="G119" s="15">
        <f>очки!$C$18-COUNTIF(I119:J119,"-")</f>
        <v>2</v>
      </c>
      <c r="H119" s="16">
        <f>F119/G119</f>
        <v>2.1896551724137865</v>
      </c>
      <c r="I119" s="17">
        <f ca="1">IF(ISERROR(INDIRECT((ADDRESS(MATCH($B119,'Этап I'!$B:$B,0),6,4,1,"Этап I")))),"-",INDIRECT((ADDRESS(MATCH($B119,'Этап I'!$B:$B,0),6,4,1,"Этап I"))))</f>
        <v>4.379310344827573</v>
      </c>
      <c r="J119" s="17" t="str">
        <f ca="1">IF(ISERROR(INDIRECT((ADDRESS(MATCH($B119,'Этап II'!$B:$B,0),6,4,1,"Этап II")))),"-",INDIRECT((ADDRESS(MATCH($B119,'Этап II'!$B:$B,0),6,4,1,"Этап II"))))</f>
        <v>-</v>
      </c>
      <c r="K119" s="17" t="str">
        <f ca="1">IF(ISERROR(INDIRECT((ADDRESS(MATCH($B119,'Этап III'!$B:$B,0),6,4,1,"Этап III")))),"-",INDIRECT((ADDRESS(MATCH($B119,'Этап III'!$B:$B,0),6,4,1,"Этап III"))))</f>
        <v>-</v>
      </c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</row>
    <row r="120" spans="1:252" ht="13.5">
      <c r="A120" s="9">
        <v>119</v>
      </c>
      <c r="B120" s="20" t="s">
        <v>265</v>
      </c>
      <c r="C120" s="20" t="s">
        <v>266</v>
      </c>
      <c r="D120" s="20"/>
      <c r="E120" s="20" t="s">
        <v>14</v>
      </c>
      <c r="F120" s="14">
        <f>SUM(I120:W120)</f>
        <v>3.04166666666668</v>
      </c>
      <c r="G120" s="15">
        <f>очки!$C$18-COUNTIF(I120:J120,"-")</f>
        <v>2</v>
      </c>
      <c r="H120" s="16">
        <f>F120/G120</f>
        <v>1.52083333333334</v>
      </c>
      <c r="I120" s="17" t="str">
        <f ca="1">IF(ISERROR(INDIRECT((ADDRESS(MATCH($B120,'Этап I'!$B:$B,0),6,4,1,"Этап I")))),"-",INDIRECT((ADDRESS(MATCH($B120,'Этап I'!$B:$B,0),6,4,1,"Этап I"))))</f>
        <v>-</v>
      </c>
      <c r="J120" s="17">
        <f ca="1">IF(ISERROR(INDIRECT((ADDRESS(MATCH($B120,'Этап II'!$B:$B,0),6,4,1,"Этап II")))),"-",INDIRECT((ADDRESS(MATCH($B120,'Этап II'!$B:$B,0),6,4,1,"Этап II"))))</f>
        <v>3.04166666666668</v>
      </c>
      <c r="K120" s="17" t="str">
        <f ca="1">IF(ISERROR(INDIRECT((ADDRESS(MATCH($B120,'Этап III'!$B:$B,0),6,4,1,"Этап III")))),"-",INDIRECT((ADDRESS(MATCH($B120,'Этап III'!$B:$B,0),6,4,1,"Этап III"))))</f>
        <v>-</v>
      </c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</row>
    <row r="121" spans="1:252" ht="13.5">
      <c r="A121" s="9">
        <v>120</v>
      </c>
      <c r="B121" s="20" t="s">
        <v>267</v>
      </c>
      <c r="C121" s="20"/>
      <c r="D121" s="20"/>
      <c r="E121" s="20" t="s">
        <v>268</v>
      </c>
      <c r="F121" s="14">
        <f>SUM(I121:W121)</f>
        <v>2</v>
      </c>
      <c r="G121" s="15">
        <f>очки!$C$18-COUNTIF(I121:J121,"-")</f>
        <v>2</v>
      </c>
      <c r="H121" s="16">
        <f>F121/G121</f>
        <v>1</v>
      </c>
      <c r="I121" s="17" t="str">
        <f ca="1">IF(ISERROR(INDIRECT((ADDRESS(MATCH($B121,'Этап I'!$B:$B,0),6,4,1,"Этап I")))),"-",INDIRECT((ADDRESS(MATCH($B121,'Этап I'!$B:$B,0),6,4,1,"Этап I"))))</f>
        <v>-</v>
      </c>
      <c r="J121" s="17">
        <f ca="1">IF(ISERROR(INDIRECT((ADDRESS(MATCH($B121,'Этап II'!$B:$B,0),6,4,1,"Этап II")))),"-",INDIRECT((ADDRESS(MATCH($B121,'Этап II'!$B:$B,0),6,4,1,"Этап II"))))</f>
        <v>2</v>
      </c>
      <c r="K121" s="17" t="str">
        <f ca="1">IF(ISERROR(INDIRECT((ADDRESS(MATCH($B121,'Этап III'!$B:$B,0),6,4,1,"Этап III")))),"-",INDIRECT((ADDRESS(MATCH($B121,'Этап III'!$B:$B,0),6,4,1,"Этап III"))))</f>
        <v>-</v>
      </c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</row>
    <row r="122" spans="1:252" ht="13.5">
      <c r="A122" s="9">
        <v>121</v>
      </c>
      <c r="B122" s="21" t="s">
        <v>269</v>
      </c>
      <c r="C122" s="21" t="s">
        <v>43</v>
      </c>
      <c r="D122" s="21" t="s">
        <v>43</v>
      </c>
      <c r="E122" s="21" t="s">
        <v>14</v>
      </c>
      <c r="F122" s="14">
        <f>SUM(I122:W122)</f>
        <v>1.999999999999977</v>
      </c>
      <c r="G122" s="15">
        <f>очки!$C$18-COUNTIF(I122:J122,"-")</f>
        <v>1</v>
      </c>
      <c r="H122" s="16">
        <f>F122/G122</f>
        <v>1.999999999999977</v>
      </c>
      <c r="I122" s="17" t="str">
        <f ca="1">IF(ISERROR(INDIRECT((ADDRESS(MATCH($B122,'Этап I'!$B:$B,0),6,4,1,"Этап I")))),"-",INDIRECT((ADDRESS(MATCH($B122,'Этап I'!$B:$B,0),6,4,1,"Этап I"))))</f>
        <v>-</v>
      </c>
      <c r="J122" s="17" t="str">
        <f ca="1">IF(ISERROR(INDIRECT((ADDRESS(MATCH($B122,'Этап II'!$B:$B,0),6,4,1,"Этап II")))),"-",INDIRECT((ADDRESS(MATCH($B122,'Этап II'!$B:$B,0),6,4,1,"Этап II"))))</f>
        <v>-</v>
      </c>
      <c r="K122" s="17">
        <f ca="1">IF(ISERROR(INDIRECT((ADDRESS(MATCH($B122,'Этап III'!$B:$B,0),6,4,1,"Этап III")))),"-",INDIRECT((ADDRESS(MATCH($B122,'Этап III'!$B:$B,0),6,4,1,"Этап III"))))</f>
        <v>1.999999999999977</v>
      </c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</row>
    <row r="123" spans="1:252" ht="13.5">
      <c r="A123" s="9">
        <v>122</v>
      </c>
      <c r="B123" s="21" t="s">
        <v>270</v>
      </c>
      <c r="C123" s="21" t="s">
        <v>271</v>
      </c>
      <c r="D123" s="21" t="s">
        <v>43</v>
      </c>
      <c r="E123" s="21" t="s">
        <v>14</v>
      </c>
      <c r="F123" s="14">
        <f>SUM(I123:W123)</f>
        <v>1.9999999999999734</v>
      </c>
      <c r="G123" s="15">
        <f>очки!$C$18-COUNTIF(I123:J123,"-")</f>
        <v>1</v>
      </c>
      <c r="H123" s="16">
        <f>F123/G123</f>
        <v>1.9999999999999734</v>
      </c>
      <c r="I123" s="17" t="str">
        <f ca="1">IF(ISERROR(INDIRECT((ADDRESS(MATCH($B123,'Этап I'!$B:$B,0),6,4,1,"Этап I")))),"-",INDIRECT((ADDRESS(MATCH($B123,'Этап I'!$B:$B,0),6,4,1,"Этап I"))))</f>
        <v>-</v>
      </c>
      <c r="J123" s="17" t="str">
        <f ca="1">IF(ISERROR(INDIRECT((ADDRESS(MATCH($B123,'Этап II'!$B:$B,0),6,4,1,"Этап II")))),"-",INDIRECT((ADDRESS(MATCH($B123,'Этап II'!$B:$B,0),6,4,1,"Этап II"))))</f>
        <v>-</v>
      </c>
      <c r="K123" s="17">
        <f ca="1">IF(ISERROR(INDIRECT((ADDRESS(MATCH($B123,'Этап III'!$B:$B,0),6,4,1,"Этап III")))),"-",INDIRECT((ADDRESS(MATCH($B123,'Этап III'!$B:$B,0),6,4,1,"Этап III"))))</f>
        <v>1.9999999999999734</v>
      </c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</row>
    <row r="124" spans="1:252" ht="13.5">
      <c r="A124" s="9">
        <v>123</v>
      </c>
      <c r="B124" s="20" t="s">
        <v>272</v>
      </c>
      <c r="C124" s="20" t="s">
        <v>273</v>
      </c>
      <c r="D124" s="20"/>
      <c r="E124" s="20" t="s">
        <v>14</v>
      </c>
      <c r="F124" s="14">
        <f>SUM(I124:W124)</f>
        <v>1.0000000000000133</v>
      </c>
      <c r="G124" s="15">
        <f>очки!$C$18-COUNTIF(I124:Q124,"-")</f>
        <v>1</v>
      </c>
      <c r="H124" s="16">
        <f>F124/G124</f>
        <v>1.0000000000000133</v>
      </c>
      <c r="I124" s="17" t="str">
        <f ca="1">IF(ISERROR(INDIRECT((ADDRESS(MATCH($B124,'Этап I'!$B:$B,0),6,4,1,"Этап I")))),"-",INDIRECT((ADDRESS(MATCH($B124,'Этап I'!$B:$B,0),6,4,1,"Этап I"))))</f>
        <v>-</v>
      </c>
      <c r="J124" s="17">
        <f ca="1">IF(ISERROR(INDIRECT((ADDRESS(MATCH($B124,'Этап II'!$B:$B,0),6,4,1,"Этап II")))),"-",INDIRECT((ADDRESS(MATCH($B124,'Этап II'!$B:$B,0),6,4,1,"Этап II"))))</f>
        <v>1.0000000000000133</v>
      </c>
      <c r="K124" s="17" t="str">
        <f ca="1">IF(ISERROR(INDIRECT((ADDRESS(MATCH($B124,'Этап III'!$B:$B,0),6,4,1,"Этап III")))),"-",INDIRECT((ADDRESS(MATCH($B124,'Этап III'!$B:$B,0),6,4,1,"Этап III"))))</f>
        <v>-</v>
      </c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</row>
    <row r="125" spans="1:252" ht="13.5">
      <c r="A125" s="9">
        <v>124</v>
      </c>
      <c r="B125" s="20" t="s">
        <v>274</v>
      </c>
      <c r="C125" s="20"/>
      <c r="D125" s="20" t="s">
        <v>150</v>
      </c>
      <c r="E125" s="20" t="s">
        <v>48</v>
      </c>
      <c r="F125" s="14">
        <f>SUM(I125:W125)</f>
        <v>1</v>
      </c>
      <c r="G125" s="15">
        <f>очки!$C$18-COUNTIF(I125:Q125,"-")</f>
        <v>1</v>
      </c>
      <c r="H125" s="16">
        <f>F125/G125</f>
        <v>1</v>
      </c>
      <c r="I125" s="17" t="str">
        <f ca="1">IF(ISERROR(INDIRECT((ADDRESS(MATCH($B125,'Этап I'!$B:$B,0),6,4,1,"Этап I")))),"-",INDIRECT((ADDRESS(MATCH($B125,'Этап I'!$B:$B,0),6,4,1,"Этап I"))))</f>
        <v>-</v>
      </c>
      <c r="J125" s="17">
        <f ca="1">IF(ISERROR(INDIRECT((ADDRESS(MATCH($B125,'Этап II'!$B:$B,0),6,4,1,"Этап II")))),"-",INDIRECT((ADDRESS(MATCH($B125,'Этап II'!$B:$B,0),6,4,1,"Этап II"))))</f>
        <v>1</v>
      </c>
      <c r="K125" s="17" t="str">
        <f ca="1">IF(ISERROR(INDIRECT((ADDRESS(MATCH($B125,'Этап III'!$B:$B,0),6,4,1,"Этап III")))),"-",INDIRECT((ADDRESS(MATCH($B125,'Этап III'!$B:$B,0),6,4,1,"Этап III"))))</f>
        <v>-</v>
      </c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</row>
    <row r="126" spans="1:252" ht="13.5">
      <c r="A126" s="9">
        <v>125</v>
      </c>
      <c r="B126" s="21" t="s">
        <v>275</v>
      </c>
      <c r="C126" s="21" t="s">
        <v>276</v>
      </c>
      <c r="D126" s="21" t="s">
        <v>277</v>
      </c>
      <c r="E126" s="21" t="s">
        <v>14</v>
      </c>
      <c r="F126" s="14">
        <f>SUM(I126:W126)</f>
        <v>1</v>
      </c>
      <c r="G126" s="15">
        <f>очки!$C$18-COUNTIF(I126:Q126,"-")</f>
        <v>1</v>
      </c>
      <c r="H126" s="16">
        <f>F126/G126</f>
        <v>1</v>
      </c>
      <c r="I126" s="17" t="str">
        <f ca="1">IF(ISERROR(INDIRECT((ADDRESS(MATCH($B126,'Этап I'!$B:$B,0),6,4,1,"Этап I")))),"-",INDIRECT((ADDRESS(MATCH($B126,'Этап I'!$B:$B,0),6,4,1,"Этап I"))))</f>
        <v>-</v>
      </c>
      <c r="J126" s="17" t="str">
        <f ca="1">IF(ISERROR(INDIRECT((ADDRESS(MATCH($B126,'Этап II'!$B:$B,0),6,4,1,"Этап II")))),"-",INDIRECT((ADDRESS(MATCH($B126,'Этап II'!$B:$B,0),6,4,1,"Этап II"))))</f>
        <v>-</v>
      </c>
      <c r="K126" s="17">
        <f ca="1">IF(ISERROR(INDIRECT((ADDRESS(MATCH($B126,'Этап III'!$B:$B,0),6,4,1,"Этап III")))),"-",INDIRECT((ADDRESS(MATCH($B126,'Этап III'!$B:$B,0),6,4,1,"Этап III"))))</f>
        <v>1</v>
      </c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</row>
    <row r="127" spans="1:252" ht="13.5">
      <c r="A127" s="9">
        <v>126</v>
      </c>
      <c r="B127" s="20" t="s">
        <v>278</v>
      </c>
      <c r="C127" s="20" t="s">
        <v>279</v>
      </c>
      <c r="D127" s="20" t="s">
        <v>280</v>
      </c>
      <c r="E127" s="20" t="s">
        <v>281</v>
      </c>
      <c r="F127" s="14">
        <f>SUM(I127:W127)</f>
        <v>1</v>
      </c>
      <c r="G127" s="15">
        <f>очки!$C$18-COUNTIF(I127:J127,"-")</f>
        <v>2</v>
      </c>
      <c r="H127" s="16">
        <f>F127/G127</f>
        <v>0.5</v>
      </c>
      <c r="I127" s="17" t="str">
        <f ca="1">IF(ISERROR(INDIRECT((ADDRESS(MATCH($B127,'Этап I'!$B:$B,0),6,4,1,"Этап I")))),"-",INDIRECT((ADDRESS(MATCH($B127,'Этап I'!$B:$B,0),6,4,1,"Этап I"))))</f>
        <v>-</v>
      </c>
      <c r="J127" s="17">
        <f ca="1">IF(ISERROR(INDIRECT((ADDRESS(MATCH($B127,'Этап II'!$B:$B,0),6,4,1,"Этап II")))),"-",INDIRECT((ADDRESS(MATCH($B127,'Этап II'!$B:$B,0),6,4,1,"Этап II"))))</f>
        <v>1</v>
      </c>
      <c r="K127" s="17" t="str">
        <f ca="1">IF(ISERROR(INDIRECT((ADDRESS(MATCH($B127,'Этап III'!$B:$B,0),6,4,1,"Этап III")))),"-",INDIRECT((ADDRESS(MATCH($B127,'Этап III'!$B:$B,0),6,4,1,"Этап III"))))</f>
        <v>-</v>
      </c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</row>
    <row r="128" spans="1:252" ht="13.5">
      <c r="A128" s="9">
        <v>127</v>
      </c>
      <c r="B128" s="19" t="s">
        <v>282</v>
      </c>
      <c r="C128" s="19" t="s">
        <v>283</v>
      </c>
      <c r="D128" s="13"/>
      <c r="E128" s="13" t="s">
        <v>14</v>
      </c>
      <c r="F128" s="14">
        <f>SUM(I128:W128)</f>
        <v>0.9999999999999867</v>
      </c>
      <c r="G128" s="15">
        <f>очки!$C$18-COUNTIF(I128:Q128,"-")</f>
        <v>1</v>
      </c>
      <c r="H128" s="16">
        <f>F128/G128</f>
        <v>0.9999999999999867</v>
      </c>
      <c r="I128" s="17">
        <f ca="1">IF(ISERROR(INDIRECT((ADDRESS(MATCH($B128,'Этап I'!$B:$B,0),6,4,1,"Этап I")))),"-",INDIRECT((ADDRESS(MATCH($B128,'Этап I'!$B:$B,0),6,4,1,"Этап I"))))</f>
        <v>0.9999999999999867</v>
      </c>
      <c r="J128" s="17" t="str">
        <f ca="1">IF(ISERROR(INDIRECT((ADDRESS(MATCH($B128,'Этап II'!$B:$B,0),6,4,1,"Этап II")))),"-",INDIRECT((ADDRESS(MATCH($B128,'Этап II'!$B:$B,0),6,4,1,"Этап II"))))</f>
        <v>-</v>
      </c>
      <c r="K128" s="17" t="str">
        <f ca="1">IF(ISERROR(INDIRECT((ADDRESS(MATCH($B128,'Этап III'!$B:$B,0),6,4,1,"Этап III")))),"-",INDIRECT((ADDRESS(MATCH($B128,'Этап III'!$B:$B,0),6,4,1,"Этап III"))))</f>
        <v>-</v>
      </c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</row>
    <row r="129" spans="1:252" ht="13.5">
      <c r="A129" s="9">
        <v>128</v>
      </c>
      <c r="B129" s="20" t="s">
        <v>284</v>
      </c>
      <c r="C129" s="20" t="s">
        <v>285</v>
      </c>
      <c r="D129" s="20"/>
      <c r="E129" s="20" t="s">
        <v>14</v>
      </c>
      <c r="F129" s="14">
        <f>SUM(I129:W129)</f>
        <v>0.5</v>
      </c>
      <c r="G129" s="15">
        <f>очки!$C$18-COUNTIF(I129:Q129,"-")</f>
        <v>1</v>
      </c>
      <c r="H129" s="16">
        <f>F129/G129</f>
        <v>0.5</v>
      </c>
      <c r="I129" s="17" t="str">
        <f ca="1">IF(ISERROR(INDIRECT((ADDRESS(MATCH($B129,'Этап I'!$B:$B,0),6,4,1,"Этап I")))),"-",INDIRECT((ADDRESS(MATCH($B129,'Этап I'!$B:$B,0),6,4,1,"Этап I"))))</f>
        <v>-</v>
      </c>
      <c r="J129" s="17">
        <f ca="1">IF(ISERROR(INDIRECT((ADDRESS(MATCH($B129,'Этап II'!$B:$B,0),6,4,1,"Этап II")))),"-",INDIRECT((ADDRESS(MATCH($B129,'Этап II'!$B:$B,0),6,4,1,"Этап II"))))</f>
        <v>0.5</v>
      </c>
      <c r="K129" s="17" t="str">
        <f ca="1">IF(ISERROR(INDIRECT((ADDRESS(MATCH($B129,'Этап III'!$B:$B,0),6,4,1,"Этап III")))),"-",INDIRECT((ADDRESS(MATCH($B129,'Этап III'!$B:$B,0),6,4,1,"Этап III"))))</f>
        <v>-</v>
      </c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</row>
    <row r="130" spans="1:252" ht="13.5">
      <c r="A130" s="9">
        <v>129</v>
      </c>
      <c r="B130" s="20" t="s">
        <v>286</v>
      </c>
      <c r="C130" s="20" t="s">
        <v>287</v>
      </c>
      <c r="D130" s="20"/>
      <c r="E130" s="20" t="s">
        <v>14</v>
      </c>
      <c r="F130" s="14">
        <f>SUM(I130:W130)</f>
        <v>0.5</v>
      </c>
      <c r="G130" s="15">
        <f>очки!$C$18-COUNTIF(I130:Q130,"-")</f>
        <v>1</v>
      </c>
      <c r="H130" s="16">
        <f>F130/G130</f>
        <v>0.5</v>
      </c>
      <c r="I130" s="17" t="str">
        <f ca="1">IF(ISERROR(INDIRECT((ADDRESS(MATCH($B130,'Этап I'!$B:$B,0),6,4,1,"Этап I")))),"-",INDIRECT((ADDRESS(MATCH($B130,'Этап I'!$B:$B,0),6,4,1,"Этап I"))))</f>
        <v>-</v>
      </c>
      <c r="J130" s="17">
        <f ca="1">IF(ISERROR(INDIRECT((ADDRESS(MATCH($B130,'Этап II'!$B:$B,0),6,4,1,"Этап II")))),"-",INDIRECT((ADDRESS(MATCH($B130,'Этап II'!$B:$B,0),6,4,1,"Этап II"))))</f>
        <v>0.5</v>
      </c>
      <c r="K130" s="17" t="str">
        <f ca="1">IF(ISERROR(INDIRECT((ADDRESS(MATCH($B130,'Этап III'!$B:$B,0),6,4,1,"Этап III")))),"-",INDIRECT((ADDRESS(MATCH($B130,'Этап III'!$B:$B,0),6,4,1,"Этап III"))))</f>
        <v>-</v>
      </c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</row>
    <row r="131" spans="1:252" ht="12.75">
      <c r="A131" s="9">
        <v>130</v>
      </c>
      <c r="B131" s="13" t="s">
        <v>288</v>
      </c>
      <c r="C131" s="13"/>
      <c r="D131" s="13"/>
      <c r="E131" s="13" t="s">
        <v>14</v>
      </c>
      <c r="F131" s="14">
        <f>SUM(I131:W131)</f>
        <v>0.5</v>
      </c>
      <c r="G131" s="15">
        <f>очки!$C$18-COUNTIF(I131:Q131,"-")</f>
        <v>1</v>
      </c>
      <c r="H131" s="16">
        <f>F131/G131</f>
        <v>0.5</v>
      </c>
      <c r="I131" s="17">
        <f ca="1">IF(ISERROR(INDIRECT((ADDRESS(MATCH($B131,'Этап I'!$B:$B,0),6,4,1,"Этап I")))),"-",INDIRECT((ADDRESS(MATCH($B131,'Этап I'!$B:$B,0),6,4,1,"Этап I"))))</f>
        <v>0.5</v>
      </c>
      <c r="J131" s="17" t="str">
        <f ca="1">IF(ISERROR(INDIRECT((ADDRESS(MATCH($B131,'Этап II'!$B:$B,0),6,4,1,"Этап II")))),"-",INDIRECT((ADDRESS(MATCH($B131,'Этап II'!$B:$B,0),6,4,1,"Этап II"))))</f>
        <v>-</v>
      </c>
      <c r="K131" s="17" t="str">
        <f ca="1">IF(ISERROR(INDIRECT((ADDRESS(MATCH($B131,'Этап III'!$B:$B,0),6,4,1,"Этап III")))),"-",INDIRECT((ADDRESS(MATCH($B131,'Этап III'!$B:$B,0),6,4,1,"Этап III"))))</f>
        <v>-</v>
      </c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</row>
    <row r="132" spans="1:252" ht="13.5">
      <c r="A132" s="9">
        <v>131</v>
      </c>
      <c r="B132" s="20" t="s">
        <v>289</v>
      </c>
      <c r="C132" s="20" t="s">
        <v>290</v>
      </c>
      <c r="D132" s="20"/>
      <c r="E132" s="20" t="s">
        <v>56</v>
      </c>
      <c r="F132" s="14">
        <f>SUM(I132:W132)</f>
        <v>0.5</v>
      </c>
      <c r="G132" s="15">
        <f>очки!$C$18-COUNTIF(I132:Q132,"-")</f>
        <v>1</v>
      </c>
      <c r="H132" s="16">
        <f>F132/G132</f>
        <v>0.5</v>
      </c>
      <c r="I132" s="17" t="str">
        <f ca="1">IF(ISERROR(INDIRECT((ADDRESS(MATCH($B132,'Этап I'!$B:$B,0),6,4,1,"Этап I")))),"-",INDIRECT((ADDRESS(MATCH($B132,'Этап I'!$B:$B,0),6,4,1,"Этап I"))))</f>
        <v>-</v>
      </c>
      <c r="J132" s="17">
        <f ca="1">IF(ISERROR(INDIRECT((ADDRESS(MATCH($B132,'Этап II'!$B:$B,0),6,4,1,"Этап II")))),"-",INDIRECT((ADDRESS(MATCH($B132,'Этап II'!$B:$B,0),6,4,1,"Этап II"))))</f>
        <v>0.5</v>
      </c>
      <c r="K132" s="17" t="str">
        <f ca="1">IF(ISERROR(INDIRECT((ADDRESS(MATCH($B132,'Этап III'!$B:$B,0),6,4,1,"Этап III")))),"-",INDIRECT((ADDRESS(MATCH($B132,'Этап III'!$B:$B,0),6,4,1,"Этап III"))))</f>
        <v>-</v>
      </c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</row>
    <row r="133" spans="1:252" ht="13.5">
      <c r="A133" s="9">
        <v>132</v>
      </c>
      <c r="B133" s="20" t="s">
        <v>291</v>
      </c>
      <c r="C133" s="20" t="s">
        <v>292</v>
      </c>
      <c r="D133" s="20"/>
      <c r="E133" s="20" t="s">
        <v>14</v>
      </c>
      <c r="F133" s="14">
        <f>SUM(I133:W133)</f>
        <v>0.5</v>
      </c>
      <c r="G133" s="15">
        <f>очки!$C$18-COUNTIF(I133:J133,"-")</f>
        <v>2</v>
      </c>
      <c r="H133" s="16">
        <f>F133/G133</f>
        <v>0.25</v>
      </c>
      <c r="I133" s="17" t="str">
        <f ca="1">IF(ISERROR(INDIRECT((ADDRESS(MATCH($B133,'Этап I'!$B:$B,0),6,4,1,"Этап I")))),"-",INDIRECT((ADDRESS(MATCH($B133,'Этап I'!$B:$B,0),6,4,1,"Этап I"))))</f>
        <v>-</v>
      </c>
      <c r="J133" s="17">
        <f ca="1">IF(ISERROR(INDIRECT((ADDRESS(MATCH($B133,'Этап II'!$B:$B,0),6,4,1,"Этап II")))),"-",INDIRECT((ADDRESS(MATCH($B133,'Этап II'!$B:$B,0),6,4,1,"Этап II"))))</f>
        <v>0.5</v>
      </c>
      <c r="K133" s="17" t="str">
        <f ca="1">IF(ISERROR(INDIRECT((ADDRESS(MATCH($B133,'Этап III'!$B:$B,0),6,4,1,"Этап III")))),"-",INDIRECT((ADDRESS(MATCH($B133,'Этап III'!$B:$B,0),6,4,1,"Этап III"))))</f>
        <v>-</v>
      </c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</row>
    <row r="134" spans="1:252" ht="13.5">
      <c r="A134" s="9">
        <v>133</v>
      </c>
      <c r="B134" s="20" t="s">
        <v>293</v>
      </c>
      <c r="C134" s="20"/>
      <c r="D134" s="20"/>
      <c r="E134" s="20" t="s">
        <v>14</v>
      </c>
      <c r="F134" s="14">
        <f>SUM(I134:W134)</f>
        <v>0.5</v>
      </c>
      <c r="G134" s="15">
        <f>очки!$C$18-COUNTIF(I134:J134,"-")</f>
        <v>2</v>
      </c>
      <c r="H134" s="16">
        <f>F134/G134</f>
        <v>0.25</v>
      </c>
      <c r="I134" s="17" t="str">
        <f ca="1">IF(ISERROR(INDIRECT((ADDRESS(MATCH($B134,'Этап I'!$B:$B,0),6,4,1,"Этап I")))),"-",INDIRECT((ADDRESS(MATCH($B134,'Этап I'!$B:$B,0),6,4,1,"Этап I"))))</f>
        <v>-</v>
      </c>
      <c r="J134" s="17">
        <f ca="1">IF(ISERROR(INDIRECT((ADDRESS(MATCH($B134,'Этап II'!$B:$B,0),6,4,1,"Этап II")))),"-",INDIRECT((ADDRESS(MATCH($B134,'Этап II'!$B:$B,0),6,4,1,"Этап II"))))</f>
        <v>0.5</v>
      </c>
      <c r="K134" s="17" t="str">
        <f ca="1">IF(ISERROR(INDIRECT((ADDRESS(MATCH($B134,'Этап III'!$B:$B,0),6,4,1,"Этап III")))),"-",INDIRECT((ADDRESS(MATCH($B134,'Этап III'!$B:$B,0),6,4,1,"Этап III"))))</f>
        <v>-</v>
      </c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</row>
    <row r="135" spans="1:252" ht="13.5">
      <c r="A135" s="9">
        <v>134</v>
      </c>
      <c r="B135" s="20" t="s">
        <v>294</v>
      </c>
      <c r="C135" s="20" t="s">
        <v>295</v>
      </c>
      <c r="D135" s="20"/>
      <c r="E135" s="20" t="s">
        <v>14</v>
      </c>
      <c r="F135" s="14">
        <f>SUM(I135:W135)</f>
        <v>0.5</v>
      </c>
      <c r="G135" s="15">
        <f>очки!$C$18-COUNTIF(I135:J135,"-")</f>
        <v>2</v>
      </c>
      <c r="H135" s="16">
        <f>F135/G135</f>
        <v>0.25</v>
      </c>
      <c r="I135" s="17" t="s">
        <v>115</v>
      </c>
      <c r="J135" s="17">
        <f ca="1">IF(ISERROR(INDIRECT((ADDRESS(MATCH($B135,'Этап II'!$B:$B,0),6,4,1,"Этап II")))),"-",INDIRECT((ADDRESS(MATCH($B135,'Этап II'!$B:$B,0),6,4,1,"Этап II"))))</f>
        <v>0.5</v>
      </c>
      <c r="K135" s="17" t="str">
        <f ca="1">IF(ISERROR(INDIRECT((ADDRESS(MATCH($B135,'Этап III'!$B:$B,0),6,4,1,"Этап III")))),"-",INDIRECT((ADDRESS(MATCH($B135,'Этап III'!$B:$B,0),6,4,1,"Этап III"))))</f>
        <v>-</v>
      </c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</row>
    <row r="136" spans="1:252" ht="13.5">
      <c r="A136" s="9">
        <v>135</v>
      </c>
      <c r="B136" s="20" t="s">
        <v>296</v>
      </c>
      <c r="C136" s="20" t="s">
        <v>297</v>
      </c>
      <c r="D136" s="20" t="s">
        <v>251</v>
      </c>
      <c r="E136" s="20" t="s">
        <v>252</v>
      </c>
      <c r="F136" s="14">
        <f>SUM(I136:W136)</f>
        <v>0.5</v>
      </c>
      <c r="G136" s="15">
        <f>очки!$C$18-COUNTIF(I136:J136,"-")</f>
        <v>2</v>
      </c>
      <c r="H136" s="16">
        <f>F136/G136</f>
        <v>0.25</v>
      </c>
      <c r="I136" s="17" t="str">
        <f ca="1">IF(ISERROR(INDIRECT((ADDRESS(MATCH($B136,'Этап I'!$B:$B,0),6,4,1,"Этап I")))),"-",INDIRECT((ADDRESS(MATCH($B136,'Этап I'!$B:$B,0),6,4,1,"Этап I"))))</f>
        <v>-</v>
      </c>
      <c r="J136" s="17">
        <f ca="1">IF(ISERROR(INDIRECT((ADDRESS(MATCH($B136,'Этап II'!$B:$B,0),6,4,1,"Этап II")))),"-",INDIRECT((ADDRESS(MATCH($B136,'Этап II'!$B:$B,0),6,4,1,"Этап II"))))</f>
        <v>0.5</v>
      </c>
      <c r="K136" s="17" t="str">
        <f ca="1">IF(ISERROR(INDIRECT((ADDRESS(MATCH($B136,'Этап III'!$B:$B,0),6,4,1,"Этап III")))),"-",INDIRECT((ADDRESS(MATCH($B136,'Этап III'!$B:$B,0),6,4,1,"Этап III"))))</f>
        <v>-</v>
      </c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</row>
    <row r="137" spans="1:252" ht="13.5">
      <c r="A137" s="9">
        <v>136</v>
      </c>
      <c r="B137" s="20" t="s">
        <v>298</v>
      </c>
      <c r="C137" s="20" t="s">
        <v>299</v>
      </c>
      <c r="D137" s="20"/>
      <c r="E137" s="20" t="s">
        <v>14</v>
      </c>
      <c r="F137" s="14">
        <f>SUM(I137:W137)</f>
        <v>0.5</v>
      </c>
      <c r="G137" s="15">
        <f>очки!$C$18-COUNTIF(I137:J137,"-")</f>
        <v>2</v>
      </c>
      <c r="H137" s="16">
        <f>F137/G137</f>
        <v>0.25</v>
      </c>
      <c r="I137" s="17" t="str">
        <f ca="1">IF(ISERROR(INDIRECT((ADDRESS(MATCH($B137,'Этап I'!$B:$B,0),6,4,1,"Этап I")))),"-",INDIRECT((ADDRESS(MATCH($B137,'Этап I'!$B:$B,0),6,4,1,"Этап I"))))</f>
        <v>-</v>
      </c>
      <c r="J137" s="17">
        <f ca="1">IF(ISERROR(INDIRECT((ADDRESS(MATCH($B137,'Этап II'!$B:$B,0),6,4,1,"Этап II")))),"-",INDIRECT((ADDRESS(MATCH($B137,'Этап II'!$B:$B,0),6,4,1,"Этап II"))))</f>
        <v>0.5</v>
      </c>
      <c r="K137" s="17" t="str">
        <f ca="1">IF(ISERROR(INDIRECT((ADDRESS(MATCH($B137,'Этап III'!$B:$B,0),6,4,1,"Этап III")))),"-",INDIRECT((ADDRESS(MATCH($B137,'Этап III'!$B:$B,0),6,4,1,"Этап III"))))</f>
        <v>-</v>
      </c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</row>
    <row r="138" spans="1:252" ht="12.75">
      <c r="A138" s="2"/>
      <c r="F138" s="2"/>
      <c r="H138" s="2"/>
      <c r="I138" s="2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</row>
    <row r="139" spans="1:252" ht="12.75">
      <c r="A139" s="2"/>
      <c r="F139" s="2"/>
      <c r="H139" s="2"/>
      <c r="I139" s="2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</row>
    <row r="140" spans="1:252" ht="12.75">
      <c r="A140" s="2"/>
      <c r="F140" s="2"/>
      <c r="H140" s="2"/>
      <c r="I140" s="2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</row>
    <row r="141" spans="1:252" ht="12.75">
      <c r="A141" s="2"/>
      <c r="F141" s="2"/>
      <c r="H141" s="2"/>
      <c r="I141" s="2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</row>
    <row r="142" spans="1:252" ht="12.75">
      <c r="A142" s="2"/>
      <c r="F142" s="2"/>
      <c r="H142" s="2"/>
      <c r="I142" s="2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</row>
    <row r="143" spans="1:252" ht="12.75">
      <c r="A143" s="2"/>
      <c r="F143" s="2"/>
      <c r="H143" s="2"/>
      <c r="I143" s="2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</row>
    <row r="144" spans="1:252" ht="12.75">
      <c r="A144" s="2"/>
      <c r="F144" s="2"/>
      <c r="H144" s="2"/>
      <c r="I144" s="2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</row>
    <row r="145" spans="1:252" ht="12.75">
      <c r="A145" s="2"/>
      <c r="F145" s="2"/>
      <c r="H145" s="2"/>
      <c r="I145" s="2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</row>
    <row r="146" spans="1:252" ht="12.75">
      <c r="A146" s="2"/>
      <c r="F146" s="2"/>
      <c r="H146" s="2"/>
      <c r="I146" s="2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</row>
    <row r="147" spans="1:252" ht="12.75">
      <c r="A147" s="2"/>
      <c r="F147" s="2"/>
      <c r="H147" s="2"/>
      <c r="I147" s="2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</row>
    <row r="148" spans="1:252" ht="12.75">
      <c r="A148" s="2"/>
      <c r="F148" s="2"/>
      <c r="H148" s="2"/>
      <c r="I148" s="2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</row>
    <row r="149" spans="1:252" ht="12.75">
      <c r="A149" s="2"/>
      <c r="F149" s="2"/>
      <c r="H149" s="2"/>
      <c r="I149" s="2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</row>
    <row r="150" spans="1:252" ht="12.75">
      <c r="A150" s="2"/>
      <c r="F150" s="2"/>
      <c r="H150" s="2"/>
      <c r="I150" s="2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</row>
    <row r="151" spans="1:252" ht="12.75">
      <c r="A151" s="2"/>
      <c r="F151" s="2"/>
      <c r="H151" s="2"/>
      <c r="I151" s="2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</row>
    <row r="152" spans="1:252" ht="12.75">
      <c r="A152" s="2"/>
      <c r="F152" s="2"/>
      <c r="H152" s="2"/>
      <c r="I152" s="2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</row>
    <row r="153" spans="1:252" ht="12.75">
      <c r="A153" s="2"/>
      <c r="F153" s="2"/>
      <c r="H153" s="2"/>
      <c r="I153" s="2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</row>
    <row r="154" spans="1:252" ht="12.75">
      <c r="A154" s="2"/>
      <c r="F154" s="2"/>
      <c r="H154" s="2"/>
      <c r="I154" s="2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</row>
    <row r="155" spans="1:252" ht="12.75">
      <c r="A155" s="2"/>
      <c r="F155" s="2"/>
      <c r="H155" s="2"/>
      <c r="I155" s="2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</row>
    <row r="156" spans="1:252" ht="12.75">
      <c r="A156" s="2"/>
      <c r="F156" s="2"/>
      <c r="H156" s="2"/>
      <c r="I156" s="2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</row>
    <row r="157" spans="1:252" ht="12.75">
      <c r="A157" s="2"/>
      <c r="F157" s="2"/>
      <c r="H157" s="2"/>
      <c r="I157" s="2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</row>
    <row r="158" spans="1:252" ht="12.75">
      <c r="A158" s="2"/>
      <c r="F158" s="2"/>
      <c r="H158" s="2"/>
      <c r="I158" s="2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</row>
    <row r="159" spans="1:252" ht="12.75">
      <c r="A159" s="2"/>
      <c r="F159" s="2"/>
      <c r="H159" s="2"/>
      <c r="I159" s="2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</row>
    <row r="160" spans="1:252" ht="12.75">
      <c r="A160" s="2"/>
      <c r="F160" s="2"/>
      <c r="H160" s="2"/>
      <c r="I160" s="2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</row>
    <row r="161" spans="1:252" ht="12.75">
      <c r="A161" s="2"/>
      <c r="F161" s="2"/>
      <c r="H161" s="2"/>
      <c r="I161" s="2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</row>
    <row r="162" spans="1:252" ht="12.75">
      <c r="A162" s="2"/>
      <c r="F162" s="2"/>
      <c r="H162" s="2"/>
      <c r="I162" s="2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</row>
    <row r="163" spans="1:252" ht="12.75">
      <c r="A163" s="2"/>
      <c r="F163" s="2"/>
      <c r="H163" s="2"/>
      <c r="I163" s="2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</row>
    <row r="164" spans="1:252" ht="12.75">
      <c r="A164" s="2"/>
      <c r="F164" s="2"/>
      <c r="H164" s="2"/>
      <c r="I164" s="2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</row>
    <row r="165" spans="1:252" ht="12.75">
      <c r="A165" s="2"/>
      <c r="F165" s="2"/>
      <c r="H165" s="2"/>
      <c r="I165" s="2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</row>
    <row r="166" spans="1:252" ht="12.75">
      <c r="A166" s="2"/>
      <c r="F166" s="2"/>
      <c r="H166" s="2"/>
      <c r="I166" s="2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</row>
    <row r="167" spans="1:252" ht="12.75">
      <c r="A167" s="2"/>
      <c r="F167" s="2"/>
      <c r="H167" s="2"/>
      <c r="I167" s="2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</row>
    <row r="168" spans="1:252" ht="12.75">
      <c r="A168" s="2"/>
      <c r="F168" s="2"/>
      <c r="H168" s="2"/>
      <c r="I168" s="2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</row>
    <row r="169" spans="1:252" ht="12.75">
      <c r="A169" s="2"/>
      <c r="F169" s="2"/>
      <c r="H169" s="2"/>
      <c r="I169" s="2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</row>
    <row r="170" spans="1:252" ht="12.75">
      <c r="A170" s="2"/>
      <c r="F170" s="2"/>
      <c r="H170" s="2"/>
      <c r="I170" s="2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</row>
    <row r="171" spans="1:252" ht="12.75">
      <c r="A171" s="2"/>
      <c r="F171" s="2"/>
      <c r="H171" s="2"/>
      <c r="I171" s="2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</row>
    <row r="172" spans="1:252" ht="12.75">
      <c r="A172" s="2"/>
      <c r="F172" s="2"/>
      <c r="H172" s="2"/>
      <c r="I172" s="2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</row>
    <row r="173" spans="1:252" ht="12.75">
      <c r="A173" s="2"/>
      <c r="F173" s="2"/>
      <c r="H173" s="2"/>
      <c r="I173" s="2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</row>
  </sheetData>
  <sheetProtection selectLockedCells="1" selectUnlockedCells="1"/>
  <conditionalFormatting sqref="E1:H1">
    <cfRule type="expression" priority="1" dxfId="0" stopIfTrue="1">
      <formula>ISERROR('Рейтинг2010 мужской'!$J$12)</formula>
    </cfRule>
  </conditionalFormatting>
  <hyperlinks>
    <hyperlink ref="C2" r:id="rId1" display="simaha"/>
    <hyperlink ref="B3" r:id="rId2" display="Коновец Николай"/>
    <hyperlink ref="C3" r:id="rId3" display="kolianchik"/>
    <hyperlink ref="B4" r:id="rId4" display="Довбий Денис"/>
    <hyperlink ref="C4" r:id="rId5" display="Loki"/>
    <hyperlink ref="B5" r:id="rId6" display="Усольцев Алексей"/>
    <hyperlink ref="C5" r:id="rId7" display="ded"/>
    <hyperlink ref="B6" r:id="rId8" display="Кузяшин Кирилл"/>
    <hyperlink ref="C6" r:id="rId9" display="xorg"/>
    <hyperlink ref="B7" r:id="rId10" display="Залозный Станислав"/>
    <hyperlink ref="C7" r:id="rId11" display="Станислав"/>
    <hyperlink ref="B9" r:id="rId12" display="Калыман Юрий"/>
    <hyperlink ref="C9" r:id="rId13" display="Yourasich"/>
    <hyperlink ref="B10" r:id="rId14" display="Гуменюк Сергей"/>
    <hyperlink ref="C10" r:id="rId15" display="nils_tisebe"/>
    <hyperlink ref="B11" r:id="rId16" display="Криворучко Александр"/>
    <hyperlink ref="C11" r:id="rId17" display="KAA"/>
    <hyperlink ref="B16" r:id="rId18" display="Фомин Виталик"/>
    <hyperlink ref="C16" r:id="rId19" display="Sart"/>
    <hyperlink ref="B17" r:id="rId20" display="Серрано Христос"/>
    <hyperlink ref="C17" r:id="rId21" display="ChristosGTR"/>
    <hyperlink ref="B19" r:id="rId22" display="Машкевич Леонид"/>
    <hyperlink ref="C19" r:id="rId23" display="specter"/>
    <hyperlink ref="B20" r:id="rId24" display="Тарануха Антон"/>
    <hyperlink ref="C20" r:id="rId25" display="lucky_toha"/>
    <hyperlink ref="B22" r:id="rId26" display="Демченко Виталий"/>
    <hyperlink ref="C22" r:id="rId27" display="Vetal"/>
    <hyperlink ref="B24" r:id="rId28" display="Кальченко Игорь"/>
    <hyperlink ref="C24" r:id="rId29" display="igor"/>
    <hyperlink ref="B25" r:id="rId30" display="Чернобровкин Роман"/>
    <hyperlink ref="C25" r:id="rId31" display="romka-04"/>
    <hyperlink ref="B27" r:id="rId32" display="Кащенко Дмитрий"/>
    <hyperlink ref="C27" r:id="rId33" display="dmitry_"/>
    <hyperlink ref="B28" r:id="rId34" display="Лозенко Александр"/>
    <hyperlink ref="C28" r:id="rId35" display="amers"/>
    <hyperlink ref="B29" r:id="rId36" display="Ганусяк Юра"/>
    <hyperlink ref="C29" r:id="rId37" display="vile.gnus"/>
    <hyperlink ref="B30" r:id="rId38" display="Скубенко Владислав"/>
    <hyperlink ref="C30" r:id="rId39" display="~VL@D~"/>
    <hyperlink ref="B32" r:id="rId40" display="Ивченко Игорь"/>
    <hyperlink ref="C32" r:id="rId41" display="monsato"/>
    <hyperlink ref="B33" r:id="rId42" display="Кучер Владислав"/>
    <hyperlink ref="C33" r:id="rId43" display="Mikerin"/>
    <hyperlink ref="B35" r:id="rId44" display="Алтухов Артем"/>
    <hyperlink ref="C35" r:id="rId45" display="Artemie"/>
    <hyperlink ref="B38" r:id="rId46" display="Никольский Евгений"/>
    <hyperlink ref="C38" r:id="rId47" display="Niko_moto"/>
    <hyperlink ref="B40" r:id="rId48" display="Поникаров Валерий"/>
    <hyperlink ref="C40" r:id="rId49" display="XTRECH"/>
    <hyperlink ref="B41" r:id="rId50" display="Ковалёв Владимир"/>
    <hyperlink ref="C41" r:id="rId51" display="kovalyovn"/>
    <hyperlink ref="B43" r:id="rId52" display="Луценко Александр"/>
    <hyperlink ref="C43" r:id="rId53" display="2 unlimited"/>
    <hyperlink ref="B45" r:id="rId54" display="Рыбалко Руслан"/>
    <hyperlink ref="C45" r:id="rId55" display="gric671"/>
    <hyperlink ref="B47" r:id="rId56" display="Кудинов Никита"/>
    <hyperlink ref="C47" r:id="rId57" display="KUST"/>
    <hyperlink ref="B53" r:id="rId58" display="Бортников Александр"/>
    <hyperlink ref="C53" r:id="rId59" display="Космонавт"/>
    <hyperlink ref="B62" r:id="rId60" display="Байков Дмитрий"/>
    <hyperlink ref="C62" r:id="rId61" display="-Д и з е л ь-"/>
    <hyperlink ref="B63" r:id="rId62" display="Кияшко Александр"/>
    <hyperlink ref="C63" r:id="rId63" display="Romeo"/>
    <hyperlink ref="B65" r:id="rId64" display="Боровок Вадим"/>
    <hyperlink ref="C65" r:id="rId65" display="SKY"/>
    <hyperlink ref="B67" r:id="rId66" display="Семенко Александр"/>
    <hyperlink ref="C67" r:id="rId67" display="alex"/>
    <hyperlink ref="B68" r:id="rId68" display="Свищёв Александр"/>
    <hyperlink ref="C68" r:id="rId69" display="sanyabike"/>
    <hyperlink ref="B69" r:id="rId70" display="Ахмедов Дмитрий"/>
    <hyperlink ref="C69" r:id="rId71" display="Mitya"/>
    <hyperlink ref="B71" r:id="rId72" display="Добриловский Михаил"/>
    <hyperlink ref="C71" r:id="rId73" display="Mykhailo"/>
    <hyperlink ref="B76" r:id="rId74" display="Польской Алексей"/>
    <hyperlink ref="C76" r:id="rId75" display="Satik"/>
    <hyperlink ref="B77" r:id="rId76" display="Zamaruev Dmitry"/>
    <hyperlink ref="C77" r:id="rId77" display="Avenger"/>
    <hyperlink ref="B78" r:id="rId78" display="Якименко Игорь"/>
    <hyperlink ref="C78" r:id="rId79" display="IgorOK"/>
    <hyperlink ref="B79" r:id="rId80" display="Бушеев Константин"/>
    <hyperlink ref="C79" r:id="rId81" display="Kostya58"/>
    <hyperlink ref="B82" r:id="rId82" display="Бережной Александр"/>
    <hyperlink ref="C82" r:id="rId83" display="Berezhnoy"/>
    <hyperlink ref="B85" r:id="rId84" display="Шевчук Александр"/>
    <hyperlink ref="C85" r:id="rId85" display="Lexys25"/>
    <hyperlink ref="B90" r:id="rId86" display="Сокол Олег Игоревич"/>
    <hyperlink ref="C90" r:id="rId87" display="$okol"/>
    <hyperlink ref="B91" r:id="rId88" display="Трофимов Артем"/>
    <hyperlink ref="C91" r:id="rId89" display="Trafer"/>
    <hyperlink ref="B92" r:id="rId90" display="Марков Андрей"/>
    <hyperlink ref="C92" r:id="rId91" display="Markuha"/>
    <hyperlink ref="B93" r:id="rId92" display="Казыдуб Юрий"/>
    <hyperlink ref="C93" r:id="rId93" display="yusik"/>
    <hyperlink ref="B96" r:id="rId94" display="Денисов Егор"/>
    <hyperlink ref="C96" r:id="rId95" display="cement"/>
    <hyperlink ref="B100" r:id="rId96" display="Роганов Павел"/>
    <hyperlink ref="C100" r:id="rId97" display="СССР"/>
    <hyperlink ref="B101" r:id="rId98" display="Литовка Владислав"/>
    <hyperlink ref="C101" r:id="rId99" display="degre"/>
    <hyperlink ref="B109" r:id="rId100" display="Борисов Денис"/>
    <hyperlink ref="C109" r:id="rId101" display="veloshizoid"/>
    <hyperlink ref="B115" r:id="rId102" display="Мартынюк Роман"/>
    <hyperlink ref="C115" r:id="rId103" display="Abigor"/>
    <hyperlink ref="B117" r:id="rId104" display="Сугробов Владимир"/>
    <hyperlink ref="C117" r:id="rId105" display="svs"/>
    <hyperlink ref="B119" r:id="rId106" display="Орищенко Алексей"/>
    <hyperlink ref="C119" r:id="rId107" display="leha2000"/>
    <hyperlink ref="B122" r:id="rId108" display="Охрименко Евгений"/>
    <hyperlink ref="C122" r:id="rId109" display=" "/>
    <hyperlink ref="B123" r:id="rId110" display="Пименов Александр"/>
    <hyperlink ref="C123" r:id="rId111" display="Sun"/>
    <hyperlink ref="B128" r:id="rId112" display="Юрченко Леонид"/>
    <hyperlink ref="C128" r:id="rId113" display="nocturne"/>
  </hyperlinks>
  <printOptions/>
  <pageMargins left="0.75" right="0.75" top="1" bottom="1" header="0.5" footer="0.5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zoomScale="85" zoomScaleNormal="85" zoomScaleSheetLayoutView="10" workbookViewId="0" topLeftCell="A1">
      <pane ySplit="1" topLeftCell="A2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8.125" style="24" customWidth="1"/>
    <col min="2" max="2" width="22.375" style="25" customWidth="1"/>
    <col min="3" max="3" width="10.625" style="25" customWidth="1"/>
    <col min="4" max="4" width="12.875" style="25" customWidth="1"/>
    <col min="5" max="5" width="16.625" style="25" customWidth="1"/>
    <col min="6" max="6" width="10.625" style="26" customWidth="1"/>
    <col min="7" max="7" width="8.75390625" style="25" customWidth="1"/>
    <col min="8" max="8" width="11.375" style="27" customWidth="1"/>
    <col min="9" max="9" width="8.875" style="24" customWidth="1"/>
    <col min="10" max="16384" width="9.00390625" style="5" customWidth="1"/>
  </cols>
  <sheetData>
    <row r="1" spans="1:11" ht="39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2.75">
      <c r="A2" s="28">
        <v>1</v>
      </c>
      <c r="B2" s="11" t="s">
        <v>300</v>
      </c>
      <c r="C2" s="11" t="s">
        <v>301</v>
      </c>
      <c r="D2" s="13"/>
      <c r="E2" s="13" t="s">
        <v>14</v>
      </c>
      <c r="F2" s="29">
        <f>SUM(I2:Q2)</f>
        <v>600</v>
      </c>
      <c r="G2" s="15">
        <f>очки!$C$18-COUNTIF(I2:J2,"-")</f>
        <v>3</v>
      </c>
      <c r="H2" s="30">
        <f>F2/G2</f>
        <v>200</v>
      </c>
      <c r="I2" s="17">
        <f ca="1">IF(ISERROR(INDIRECT((ADDRESS(MATCH($B2,'Этап I'!$B:$B,0),6,4,1,"Этап I")))),"-",INDIRECT((ADDRESS(MATCH($B2,'Этап I'!$B:$B,0),6,4,1,"Этап I"))))</f>
        <v>200</v>
      </c>
      <c r="J2" s="17">
        <f ca="1">IF(ISERROR(INDIRECT((ADDRESS(MATCH($B2,'Этап II'!$B:$B,0),6,4,1,"Этап II")))),"-",INDIRECT((ADDRESS(MATCH($B2,'Этап II'!$B:$B,0),6,4,1,"Этап II"))))</f>
        <v>200</v>
      </c>
      <c r="K2" s="17">
        <f ca="1">IF(ISERROR(INDIRECT((ADDRESS(MATCH($B2,'Этап III'!$B:$B,0),6,4,1,"Этап III")))),"-",INDIRECT((ADDRESS(MATCH($B2,'Этап III'!$B:$B,0),6,4,1,"Этап III"))))</f>
        <v>200</v>
      </c>
    </row>
    <row r="3" spans="1:11" ht="13.5">
      <c r="A3" s="28">
        <v>2</v>
      </c>
      <c r="B3" s="13" t="s">
        <v>302</v>
      </c>
      <c r="C3" s="13"/>
      <c r="D3" s="13"/>
      <c r="E3" s="13" t="s">
        <v>14</v>
      </c>
      <c r="F3" s="29">
        <f>SUM(I3:Q3)</f>
        <v>440</v>
      </c>
      <c r="G3" s="15">
        <f>очки!$C$18-COUNTIF(I3:Q3,"-")</f>
        <v>3</v>
      </c>
      <c r="H3" s="30">
        <f>F3/G3</f>
        <v>146.66666666666666</v>
      </c>
      <c r="I3" s="17">
        <f ca="1">IF(ISERROR(INDIRECT((ADDRESS(MATCH($B3,'Этап I'!$B:$B,0),6,4,1,"Этап I")))),"-",INDIRECT((ADDRESS(MATCH($B3,'Этап I'!$B:$B,0),6,4,1,"Этап I"))))</f>
        <v>140</v>
      </c>
      <c r="J3" s="17">
        <f ca="1">IF(ISERROR(INDIRECT((ADDRESS(MATCH($B3,'Этап II'!$B:$B,0),6,4,1,"Этап II")))),"-",INDIRECT((ADDRESS(MATCH($B3,'Этап II'!$B:$B,0),6,4,1,"Этап II"))))</f>
        <v>100</v>
      </c>
      <c r="K3" s="17">
        <f ca="1">IF(ISERROR(INDIRECT((ADDRESS(MATCH($B3,'Этап III'!$B:$B,0),6,4,1,"Этап III")))),"-",INDIRECT((ADDRESS(MATCH($B3,'Этап III'!$B:$B,0),6,4,1,"Этап III"))))</f>
        <v>200</v>
      </c>
    </row>
    <row r="4" spans="1:11" ht="13.5">
      <c r="A4" s="28">
        <v>3</v>
      </c>
      <c r="B4" s="19" t="s">
        <v>303</v>
      </c>
      <c r="C4" s="19" t="s">
        <v>304</v>
      </c>
      <c r="D4" s="13" t="s">
        <v>305</v>
      </c>
      <c r="E4" s="13" t="s">
        <v>23</v>
      </c>
      <c r="F4" s="29">
        <f>SUM(I4:Q4)</f>
        <v>340</v>
      </c>
      <c r="G4" s="15">
        <f>очки!$C$18-COUNTIF(I4:Q4,"-")</f>
        <v>2</v>
      </c>
      <c r="H4" s="30">
        <f>F4/G4</f>
        <v>170</v>
      </c>
      <c r="I4" s="17">
        <f ca="1">IF(ISERROR(INDIRECT((ADDRESS(MATCH($B4,'Этап I'!$B:$B,0),6,4,1,"Этап I")))),"-",INDIRECT((ADDRESS(MATCH($B4,'Этап I'!$B:$B,0),6,4,1,"Этап I"))))</f>
        <v>170</v>
      </c>
      <c r="J4" s="17" t="str">
        <f ca="1">IF(ISERROR(INDIRECT((ADDRESS(MATCH($B4,'Этап II'!$B:$B,0),6,4,1,"Этап II")))),"-",INDIRECT((ADDRESS(MATCH($B4,'Этап II'!$B:$B,0),6,4,1,"Этап II"))))</f>
        <v>-</v>
      </c>
      <c r="K4" s="17">
        <f ca="1">IF(ISERROR(INDIRECT((ADDRESS(MATCH($B4,'Этап III'!$B:$B,0),6,4,1,"Этап III")))),"-",INDIRECT((ADDRESS(MATCH($B4,'Этап III'!$B:$B,0),6,4,1,"Этап III"))))</f>
        <v>170</v>
      </c>
    </row>
    <row r="5" spans="1:11" ht="13.5">
      <c r="A5" s="28">
        <v>4</v>
      </c>
      <c r="B5" s="13" t="s">
        <v>306</v>
      </c>
      <c r="C5" s="13"/>
      <c r="D5" s="13"/>
      <c r="E5" s="13" t="s">
        <v>14</v>
      </c>
      <c r="F5" s="29">
        <f>SUM(I5:Q5)</f>
        <v>320</v>
      </c>
      <c r="G5" s="15">
        <f>очки!$C$18-COUNTIF(I5:Q5,"-")</f>
        <v>2</v>
      </c>
      <c r="H5" s="30">
        <f>F5/G5</f>
        <v>160</v>
      </c>
      <c r="I5" s="17">
        <f ca="1">IF(ISERROR(INDIRECT((ADDRESS(MATCH($B5,'Этап I'!$B:$B,0),6,4,1,"Этап I")))),"-",INDIRECT((ADDRESS(MATCH($B5,'Этап I'!$B:$B,0),6,4,1,"Этап I"))))</f>
        <v>150</v>
      </c>
      <c r="J5" s="17">
        <f ca="1">IF(ISERROR(INDIRECT((ADDRESS(MATCH($B5,'Этап II'!$B:$B,0),6,4,1,"Этап II")))),"-",INDIRECT((ADDRESS(MATCH($B5,'Этап II'!$B:$B,0),6,4,1,"Этап II"))))</f>
        <v>170</v>
      </c>
      <c r="K5" s="17" t="str">
        <f ca="1">IF(ISERROR(INDIRECT((ADDRESS(MATCH($B5,'Этап III'!$B:$B,0),6,4,1,"Этап III")))),"-",INDIRECT((ADDRESS(MATCH($B5,'Этап III'!$B:$B,0),6,4,1,"Этап III"))))</f>
        <v>-</v>
      </c>
    </row>
    <row r="6" spans="1:11" ht="13.5">
      <c r="A6" s="28">
        <v>5</v>
      </c>
      <c r="B6" s="20" t="s">
        <v>307</v>
      </c>
      <c r="C6" s="20"/>
      <c r="D6" s="20"/>
      <c r="E6" s="20" t="s">
        <v>56</v>
      </c>
      <c r="F6" s="29">
        <f>SUM(I6:Q6)</f>
        <v>235</v>
      </c>
      <c r="G6" s="15">
        <f>очки!$C$18-COUNTIF(I6:Q6,"-")</f>
        <v>2</v>
      </c>
      <c r="H6" s="30">
        <f>F6/G6</f>
        <v>117.5</v>
      </c>
      <c r="I6" s="17" t="str">
        <f ca="1">IF(ISERROR(INDIRECT((ADDRESS(MATCH($B6,'Этап I'!$B:$B,0),6,4,1,"Этап I")))),"-",INDIRECT((ADDRESS(MATCH($B6,'Этап I'!$B:$B,0),6,4,1,"Этап I"))))</f>
        <v>-</v>
      </c>
      <c r="J6" s="17">
        <f ca="1">IF(ISERROR(INDIRECT((ADDRESS(MATCH($B6,'Этап II'!$B:$B,0),6,4,1,"Этап II")))),"-",INDIRECT((ADDRESS(MATCH($B6,'Этап II'!$B:$B,0),6,4,1,"Этап II"))))</f>
        <v>85</v>
      </c>
      <c r="K6" s="17">
        <f ca="1">IF(ISERROR(INDIRECT((ADDRESS(MATCH($B6,'Этап III'!$B:$B,0),6,4,1,"Этап III")))),"-",INDIRECT((ADDRESS(MATCH($B6,'Этап III'!$B:$B,0),6,4,1,"Этап III"))))</f>
        <v>150</v>
      </c>
    </row>
    <row r="7" spans="1:11" ht="13.5">
      <c r="A7" s="28">
        <v>6</v>
      </c>
      <c r="B7" s="20" t="s">
        <v>308</v>
      </c>
      <c r="C7" s="20" t="s">
        <v>309</v>
      </c>
      <c r="D7" s="20"/>
      <c r="E7" s="20" t="s">
        <v>14</v>
      </c>
      <c r="F7" s="29">
        <f>SUM(I7:Q7)</f>
        <v>210</v>
      </c>
      <c r="G7" s="15">
        <f>очки!$C$18-COUNTIF(I7:Q7,"-")</f>
        <v>2</v>
      </c>
      <c r="H7" s="30">
        <f>F7/G7</f>
        <v>105</v>
      </c>
      <c r="I7" s="17" t="str">
        <f ca="1">IF(ISERROR(INDIRECT((ADDRESS(MATCH($B7,'Этап I'!$B:$B,0),6,4,1,"Этап I")))),"-",INDIRECT((ADDRESS(MATCH($B7,'Этап I'!$B:$B,0),6,4,1,"Этап I"))))</f>
        <v>-</v>
      </c>
      <c r="J7" s="17">
        <f ca="1">IF(ISERROR(INDIRECT((ADDRESS(MATCH($B7,'Этап II'!$B:$B,0),6,4,1,"Этап II")))),"-",INDIRECT((ADDRESS(MATCH($B7,'Этап II'!$B:$B,0),6,4,1,"Этап II"))))</f>
        <v>70</v>
      </c>
      <c r="K7" s="17">
        <f ca="1">IF(ISERROR(INDIRECT((ADDRESS(MATCH($B7,'Этап III'!$B:$B,0),6,4,1,"Этап III")))),"-",INDIRECT((ADDRESS(MATCH($B7,'Этап III'!$B:$B,0),6,4,1,"Этап III"))))</f>
        <v>140</v>
      </c>
    </row>
    <row r="8" spans="1:11" ht="12.75">
      <c r="A8" s="28">
        <v>7</v>
      </c>
      <c r="B8" s="11" t="s">
        <v>310</v>
      </c>
      <c r="C8" s="11" t="s">
        <v>311</v>
      </c>
      <c r="D8" s="13"/>
      <c r="E8" s="13" t="s">
        <v>37</v>
      </c>
      <c r="F8" s="29">
        <f>SUM(I8:Q8)</f>
        <v>205</v>
      </c>
      <c r="G8" s="15">
        <f>очки!$C$18-COUNTIF(I8:Q8,"-")</f>
        <v>2</v>
      </c>
      <c r="H8" s="30">
        <f>F8/G8</f>
        <v>102.5</v>
      </c>
      <c r="I8" s="17">
        <f ca="1">IF(ISERROR(INDIRECT((ADDRESS(MATCH($B8,'Этап I'!$B:$B,0),6,4,1,"Этап I")))),"-",INDIRECT((ADDRESS(MATCH($B8,'Этап I'!$B:$B,0),6,4,1,"Этап I"))))</f>
        <v>130</v>
      </c>
      <c r="J8" s="17">
        <f ca="1">IF(ISERROR(INDIRECT((ADDRESS(MATCH($B8,'Этап II'!$B:$B,0),6,4,1,"Этап II")))),"-",INDIRECT((ADDRESS(MATCH($B8,'Этап II'!$B:$B,0),6,4,1,"Этап II"))))</f>
        <v>75</v>
      </c>
      <c r="K8" s="17" t="str">
        <f ca="1">IF(ISERROR(INDIRECT((ADDRESS(MATCH($B8,'Этап III'!$B:$B,0),6,4,1,"Этап III")))),"-",INDIRECT((ADDRESS(MATCH($B8,'Этап III'!$B:$B,0),6,4,1,"Этап III"))))</f>
        <v>-</v>
      </c>
    </row>
    <row r="9" spans="1:11" ht="13.5">
      <c r="A9" s="28">
        <v>8</v>
      </c>
      <c r="B9" s="21" t="s">
        <v>312</v>
      </c>
      <c r="C9" s="21" t="s">
        <v>313</v>
      </c>
      <c r="D9" s="21" t="s">
        <v>43</v>
      </c>
      <c r="E9" s="21" t="s">
        <v>99</v>
      </c>
      <c r="F9" s="29">
        <f>SUM(I9:Q9)</f>
        <v>170</v>
      </c>
      <c r="G9" s="15">
        <f>очки!$C$18-COUNTIF(I9:J9,"-")</f>
        <v>1</v>
      </c>
      <c r="H9" s="30">
        <f>F9/G9</f>
        <v>170</v>
      </c>
      <c r="I9" s="17" t="str">
        <f ca="1">IF(ISERROR(INDIRECT((ADDRESS(MATCH($B9,'Этап I'!$B:$B,0),6,4,1,"Этап I")))),"-",INDIRECT((ADDRESS(MATCH($B9,'Этап I'!$B:$B,0),6,4,1,"Этап I"))))</f>
        <v>-</v>
      </c>
      <c r="J9" s="17" t="str">
        <f ca="1">IF(ISERROR(INDIRECT((ADDRESS(MATCH($B9,'Этап II'!$B:$B,0),6,4,1,"Этап II")))),"-",INDIRECT((ADDRESS(MATCH($B9,'Этап II'!$B:$B,0),6,4,1,"Этап II"))))</f>
        <v>-</v>
      </c>
      <c r="K9" s="17">
        <f ca="1">IF(ISERROR(INDIRECT((ADDRESS(MATCH($B9,'Этап III'!$B:$B,0),6,4,1,"Этап III")))),"-",INDIRECT((ADDRESS(MATCH($B9,'Этап III'!$B:$B,0),6,4,1,"Этап III"))))</f>
        <v>170</v>
      </c>
    </row>
    <row r="10" spans="1:11" ht="13.5">
      <c r="A10" s="28">
        <v>9</v>
      </c>
      <c r="B10" s="20" t="s">
        <v>314</v>
      </c>
      <c r="C10" s="20" t="s">
        <v>315</v>
      </c>
      <c r="D10" s="20" t="s">
        <v>316</v>
      </c>
      <c r="E10" s="20" t="s">
        <v>83</v>
      </c>
      <c r="F10" s="29">
        <f>SUM(I10:Q10)</f>
        <v>150</v>
      </c>
      <c r="G10" s="15">
        <f>очки!$C$18-COUNTIF(I10:Q10,"-")</f>
        <v>1</v>
      </c>
      <c r="H10" s="30">
        <f>F10/G10</f>
        <v>150</v>
      </c>
      <c r="I10" s="17" t="str">
        <f ca="1">IF(ISERROR(INDIRECT((ADDRESS(MATCH($B10,'Этап I'!$B:$B,0),6,4,1,"Этап I")))),"-",INDIRECT((ADDRESS(MATCH($B10,'Этап I'!$B:$B,0),6,4,1,"Этап I"))))</f>
        <v>-</v>
      </c>
      <c r="J10" s="17">
        <f ca="1">IF(ISERROR(INDIRECT((ADDRESS(MATCH($B10,'Этап II'!$B:$B,0),6,4,1,"Этап II")))),"-",INDIRECT((ADDRESS(MATCH($B10,'Этап II'!$B:$B,0),6,4,1,"Этап II"))))</f>
        <v>150</v>
      </c>
      <c r="K10" s="17" t="str">
        <f ca="1">IF(ISERROR(INDIRECT((ADDRESS(MATCH($B10,'Этап III'!$B:$B,0),6,4,1,"Этап III")))),"-",INDIRECT((ADDRESS(MATCH($B10,'Этап III'!$B:$B,0),6,4,1,"Этап III"))))</f>
        <v>-</v>
      </c>
    </row>
    <row r="11" spans="1:11" ht="13.5">
      <c r="A11" s="28">
        <v>10</v>
      </c>
      <c r="B11" s="21" t="s">
        <v>317</v>
      </c>
      <c r="C11" s="21" t="s">
        <v>318</v>
      </c>
      <c r="D11" s="21" t="s">
        <v>43</v>
      </c>
      <c r="E11" s="21" t="s">
        <v>73</v>
      </c>
      <c r="F11" s="29">
        <f>SUM(I11:Q11)</f>
        <v>150</v>
      </c>
      <c r="G11" s="15">
        <f>очки!$C$18-COUNTIF(I11:Q11,"-")</f>
        <v>1</v>
      </c>
      <c r="H11" s="30">
        <f>F11/G11</f>
        <v>150</v>
      </c>
      <c r="I11" s="17" t="str">
        <f ca="1">IF(ISERROR(INDIRECT((ADDRESS(MATCH($B11,'Этап I'!$B:$B,0),6,4,1,"Этап I")))),"-",INDIRECT((ADDRESS(MATCH($B11,'Этап I'!$B:$B,0),6,4,1,"Этап I"))))</f>
        <v>-</v>
      </c>
      <c r="J11" s="17" t="str">
        <f ca="1">IF(ISERROR(INDIRECT((ADDRESS(MATCH($B11,'Этап II'!$B:$B,0),6,4,1,"Этап II")))),"-",INDIRECT((ADDRESS(MATCH($B11,'Этап II'!$B:$B,0),6,4,1,"Этап II"))))</f>
        <v>-</v>
      </c>
      <c r="K11" s="17">
        <f ca="1">IF(ISERROR(INDIRECT((ADDRESS(MATCH($B11,'Этап III'!$B:$B,0),6,4,1,"Этап III")))),"-",INDIRECT((ADDRESS(MATCH($B11,'Этап III'!$B:$B,0),6,4,1,"Этап III"))))</f>
        <v>150</v>
      </c>
    </row>
    <row r="12" spans="1:11" ht="13.5">
      <c r="A12" s="28">
        <v>11</v>
      </c>
      <c r="B12" s="21" t="s">
        <v>319</v>
      </c>
      <c r="C12" s="21" t="s">
        <v>320</v>
      </c>
      <c r="D12" s="21" t="s">
        <v>321</v>
      </c>
      <c r="E12" s="21" t="s">
        <v>99</v>
      </c>
      <c r="F12" s="29">
        <f>SUM(I12:Q12)</f>
        <v>140</v>
      </c>
      <c r="G12" s="15">
        <f>очки!$C$18-COUNTIF(I12:Q12,"-")</f>
        <v>1</v>
      </c>
      <c r="H12" s="30">
        <f>F12/G12</f>
        <v>140</v>
      </c>
      <c r="I12" s="17" t="str">
        <f ca="1">IF(ISERROR(INDIRECT((ADDRESS(MATCH($B12,'Этап I'!$B:$B,0),6,4,1,"Этап I")))),"-",INDIRECT((ADDRESS(MATCH($B12,'Этап I'!$B:$B,0),6,4,1,"Этап I"))))</f>
        <v>-</v>
      </c>
      <c r="J12" s="17" t="str">
        <f ca="1">IF(ISERROR(INDIRECT((ADDRESS(MATCH($B12,'Этап II'!$B:$B,0),6,4,1,"Этап II")))),"-",INDIRECT((ADDRESS(MATCH($B12,'Этап II'!$B:$B,0),6,4,1,"Этап II"))))</f>
        <v>-</v>
      </c>
      <c r="K12" s="17">
        <f ca="1">IF(ISERROR(INDIRECT((ADDRESS(MATCH($B12,'Этап III'!$B:$B,0),6,4,1,"Этап III")))),"-",INDIRECT((ADDRESS(MATCH($B12,'Этап III'!$B:$B,0),6,4,1,"Этап III"))))</f>
        <v>140</v>
      </c>
    </row>
    <row r="13" spans="1:11" ht="25.5">
      <c r="A13" s="28">
        <v>12</v>
      </c>
      <c r="B13" s="21" t="s">
        <v>322</v>
      </c>
      <c r="C13" s="21" t="s">
        <v>323</v>
      </c>
      <c r="D13" s="21" t="s">
        <v>324</v>
      </c>
      <c r="E13" s="21" t="s">
        <v>56</v>
      </c>
      <c r="F13" s="29">
        <f>SUM(I13:Q13)</f>
        <v>130</v>
      </c>
      <c r="G13" s="15">
        <f>очки!$C$18-COUNTIF(I13:Q13,"-")</f>
        <v>1</v>
      </c>
      <c r="H13" s="30">
        <f>F13/G13</f>
        <v>130</v>
      </c>
      <c r="I13" s="17" t="str">
        <f ca="1">IF(ISERROR(INDIRECT((ADDRESS(MATCH($B13,'Этап I'!$B:$B,0),6,4,1,"Этап I")))),"-",INDIRECT((ADDRESS(MATCH($B13,'Этап I'!$B:$B,0),6,4,1,"Этап I"))))</f>
        <v>-</v>
      </c>
      <c r="J13" s="17" t="str">
        <f ca="1">IF(ISERROR(INDIRECT((ADDRESS(MATCH($B13,'Этап II'!$B:$B,0),6,4,1,"Этап II")))),"-",INDIRECT((ADDRESS(MATCH($B13,'Этап II'!$B:$B,0),6,4,1,"Этап II"))))</f>
        <v>-</v>
      </c>
      <c r="K13" s="17">
        <f ca="1">IF(ISERROR(INDIRECT((ADDRESS(MATCH($B13,'Этап III'!$B:$B,0),6,4,1,"Этап III")))),"-",INDIRECT((ADDRESS(MATCH($B13,'Этап III'!$B:$B,0),6,4,1,"Этап III"))))</f>
        <v>130</v>
      </c>
    </row>
    <row r="14" spans="1:11" ht="13.5">
      <c r="A14" s="28">
        <v>13</v>
      </c>
      <c r="B14" s="19" t="s">
        <v>325</v>
      </c>
      <c r="C14" s="19" t="s">
        <v>326</v>
      </c>
      <c r="D14" s="13" t="s">
        <v>209</v>
      </c>
      <c r="E14" s="13" t="s">
        <v>14</v>
      </c>
      <c r="F14" s="29">
        <f>SUM(I14:Q14)</f>
        <v>120</v>
      </c>
      <c r="G14" s="15">
        <f>очки!$C$18-COUNTIF(I14:Q14,"-")</f>
        <v>1</v>
      </c>
      <c r="H14" s="30">
        <f>F14/G14</f>
        <v>120</v>
      </c>
      <c r="I14" s="17">
        <f ca="1">IF(ISERROR(INDIRECT((ADDRESS(MATCH($B14,'Этап I'!$B:$B,0),6,4,1,"Этап I")))),"-",INDIRECT((ADDRESS(MATCH($B14,'Этап I'!$B:$B,0),6,4,1,"Этап I"))))</f>
        <v>120</v>
      </c>
      <c r="J14" s="17" t="str">
        <f ca="1">IF(ISERROR(INDIRECT((ADDRESS(MATCH($B14,'Этап II'!$B:$B,0),6,4,1,"Этап II")))),"-",INDIRECT((ADDRESS(MATCH($B14,'Этап II'!$B:$B,0),6,4,1,"Этап II"))))</f>
        <v>-</v>
      </c>
      <c r="K14" s="17" t="str">
        <f ca="1">IF(ISERROR(INDIRECT((ADDRESS(MATCH($B14,'Этап III'!$B:$B,0),6,4,1,"Этап III")))),"-",INDIRECT((ADDRESS(MATCH($B14,'Этап III'!$B:$B,0),6,4,1,"Этап III"))))</f>
        <v>-</v>
      </c>
    </row>
    <row r="15" spans="1:11" ht="13.5">
      <c r="A15" s="28">
        <v>14</v>
      </c>
      <c r="B15" s="21" t="s">
        <v>327</v>
      </c>
      <c r="C15" s="21" t="s">
        <v>328</v>
      </c>
      <c r="D15" s="21" t="s">
        <v>329</v>
      </c>
      <c r="E15" s="21" t="s">
        <v>14</v>
      </c>
      <c r="F15" s="29">
        <f>SUM(I15:Q15)</f>
        <v>120</v>
      </c>
      <c r="G15" s="15">
        <f>очки!$C$18-COUNTIF(I15:Q15,"-")</f>
        <v>1</v>
      </c>
      <c r="H15" s="30">
        <f>F15/G15</f>
        <v>120</v>
      </c>
      <c r="I15" s="17" t="str">
        <f ca="1">IF(ISERROR(INDIRECT((ADDRESS(MATCH($B15,'Этап I'!$B:$B,0),6,4,1,"Этап I")))),"-",INDIRECT((ADDRESS(MATCH($B15,'Этап I'!$B:$B,0),6,4,1,"Этап I"))))</f>
        <v>-</v>
      </c>
      <c r="J15" s="17" t="str">
        <f ca="1">IF(ISERROR(INDIRECT((ADDRESS(MATCH($B15,'Этап II'!$B:$B,0),6,4,1,"Этап II")))),"-",INDIRECT((ADDRESS(MATCH($B15,'Этап II'!$B:$B,0),6,4,1,"Этап II"))))</f>
        <v>-</v>
      </c>
      <c r="K15" s="17">
        <f ca="1">IF(ISERROR(INDIRECT((ADDRESS(MATCH($B15,'Этап III'!$B:$B,0),6,4,1,"Этап III")))),"-",INDIRECT((ADDRESS(MATCH($B15,'Этап III'!$B:$B,0),6,4,1,"Этап III"))))</f>
        <v>120</v>
      </c>
    </row>
    <row r="16" spans="1:11" ht="13.5">
      <c r="A16" s="28">
        <v>15</v>
      </c>
      <c r="B16" s="13" t="s">
        <v>330</v>
      </c>
      <c r="C16" s="13"/>
      <c r="D16" s="13"/>
      <c r="E16" s="13" t="s">
        <v>14</v>
      </c>
      <c r="F16" s="29">
        <f>SUM(I16:Q16)</f>
        <v>115</v>
      </c>
      <c r="G16" s="15">
        <f>очки!$C$18-COUNTIF(I16:Q16,"-")</f>
        <v>1</v>
      </c>
      <c r="H16" s="30">
        <f>F16/G16</f>
        <v>115</v>
      </c>
      <c r="I16" s="17">
        <f ca="1">IF(ISERROR(INDIRECT((ADDRESS(MATCH($B16,'Этап I'!$B:$B,0),6,4,1,"Этап I")))),"-",INDIRECT((ADDRESS(MATCH($B16,'Этап I'!$B:$B,0),6,4,1,"Этап I"))))</f>
        <v>115</v>
      </c>
      <c r="J16" s="17" t="str">
        <f ca="1">IF(ISERROR(INDIRECT((ADDRESS(MATCH($B16,'Этап II'!$B:$B,0),6,4,1,"Этап II")))),"-",INDIRECT((ADDRESS(MATCH($B16,'Этап II'!$B:$B,0),6,4,1,"Этап II"))))</f>
        <v>-</v>
      </c>
      <c r="K16" s="17" t="str">
        <f ca="1">IF(ISERROR(INDIRECT((ADDRESS(MATCH($B16,'Этап III'!$B:$B,0),6,4,1,"Этап III")))),"-",INDIRECT((ADDRESS(MATCH($B16,'Этап III'!$B:$B,0),6,4,1,"Этап III"))))</f>
        <v>-</v>
      </c>
    </row>
    <row r="17" spans="1:11" ht="13.5">
      <c r="A17" s="28">
        <v>16</v>
      </c>
      <c r="B17" s="13" t="s">
        <v>331</v>
      </c>
      <c r="C17" s="13" t="s">
        <v>332</v>
      </c>
      <c r="D17" s="13"/>
      <c r="E17" s="13" t="s">
        <v>14</v>
      </c>
      <c r="F17" s="29">
        <f>SUM(I17:Q17)</f>
        <v>110</v>
      </c>
      <c r="G17" s="15">
        <f>очки!$C$18-COUNTIF(I17:Q17,"-")</f>
        <v>1</v>
      </c>
      <c r="H17" s="30">
        <f>F17/G17</f>
        <v>110</v>
      </c>
      <c r="I17" s="17">
        <f ca="1">IF(ISERROR(INDIRECT((ADDRESS(MATCH($B17,'Этап I'!$B:$B,0),6,4,1,"Этап I")))),"-",INDIRECT((ADDRESS(MATCH($B17,'Этап I'!$B:$B,0),6,4,1,"Этап I"))))</f>
        <v>110</v>
      </c>
      <c r="J17" s="17" t="str">
        <f ca="1">IF(ISERROR(INDIRECT((ADDRESS(MATCH($B17,'Этап II'!$B:$B,0),6,4,1,"Этап II")))),"-",INDIRECT((ADDRESS(MATCH($B17,'Этап II'!$B:$B,0),6,4,1,"Этап II"))))</f>
        <v>-</v>
      </c>
      <c r="K17" s="17" t="str">
        <f ca="1">IF(ISERROR(INDIRECT((ADDRESS(MATCH($B17,'Этап III'!$B:$B,0),6,4,1,"Этап III")))),"-",INDIRECT((ADDRESS(MATCH($B17,'Этап III'!$B:$B,0),6,4,1,"Этап III"))))</f>
        <v>-</v>
      </c>
    </row>
    <row r="18" spans="1:11" ht="13.5">
      <c r="A18" s="28">
        <v>17</v>
      </c>
      <c r="B18" s="19" t="s">
        <v>333</v>
      </c>
      <c r="C18" s="19" t="s">
        <v>334</v>
      </c>
      <c r="D18" s="13" t="s">
        <v>335</v>
      </c>
      <c r="E18" s="13" t="s">
        <v>14</v>
      </c>
      <c r="F18" s="29">
        <f>SUM(I18:Q18)</f>
        <v>105</v>
      </c>
      <c r="G18" s="15">
        <f>очки!$C$18-COUNTIF(I18:Q18,"-")</f>
        <v>1</v>
      </c>
      <c r="H18" s="30">
        <f>F18/G18</f>
        <v>105</v>
      </c>
      <c r="I18" s="17">
        <f ca="1">IF(ISERROR(INDIRECT((ADDRESS(MATCH($B18,'Этап I'!$B:$B,0),6,4,1,"Этап I")))),"-",INDIRECT((ADDRESS(MATCH($B18,'Этап I'!$B:$B,0),6,4,1,"Этап I"))))</f>
        <v>105</v>
      </c>
      <c r="J18" s="17" t="str">
        <f ca="1">IF(ISERROR(INDIRECT((ADDRESS(MATCH($B18,'Этап II'!$B:$B,0),6,4,1,"Этап II")))),"-",INDIRECT((ADDRESS(MATCH($B18,'Этап II'!$B:$B,0),6,4,1,"Этап II"))))</f>
        <v>-</v>
      </c>
      <c r="K18" s="17" t="str">
        <f ca="1">IF(ISERROR(INDIRECT((ADDRESS(MATCH($B18,'Этап III'!$B:$B,0),6,4,1,"Этап III")))),"-",INDIRECT((ADDRESS(MATCH($B18,'Этап III'!$B:$B,0),6,4,1,"Этап III"))))</f>
        <v>-</v>
      </c>
    </row>
    <row r="19" spans="1:11" ht="13.5">
      <c r="A19" s="28">
        <v>18</v>
      </c>
      <c r="B19" s="13" t="s">
        <v>336</v>
      </c>
      <c r="C19" s="13"/>
      <c r="D19" s="13"/>
      <c r="E19" s="13" t="s">
        <v>14</v>
      </c>
      <c r="F19" s="29">
        <f>SUM(I19:Q19)</f>
        <v>100</v>
      </c>
      <c r="G19" s="15">
        <f>очки!$C$18-COUNTIF(I19:Q19,"-")</f>
        <v>1</v>
      </c>
      <c r="H19" s="30">
        <f>F19/G19</f>
        <v>100</v>
      </c>
      <c r="I19" s="17">
        <f ca="1">IF(ISERROR(INDIRECT((ADDRESS(MATCH($B19,'Этап I'!$B:$B,0),6,4,1,"Этап I")))),"-",INDIRECT((ADDRESS(MATCH($B19,'Этап I'!$B:$B,0),6,4,1,"Этап I"))))</f>
        <v>100</v>
      </c>
      <c r="J19" s="17" t="str">
        <f ca="1">IF(ISERROR(INDIRECT((ADDRESS(MATCH($B19,'Этап II'!$B:$B,0),6,4,1,"Этап II")))),"-",INDIRECT((ADDRESS(MATCH($B19,'Этап II'!$B:$B,0),6,4,1,"Этап II"))))</f>
        <v>-</v>
      </c>
      <c r="K19" s="17" t="str">
        <f ca="1">IF(ISERROR(INDIRECT((ADDRESS(MATCH($B19,'Этап III'!$B:$B,0),6,4,1,"Этап III")))),"-",INDIRECT((ADDRESS(MATCH($B19,'Этап III'!$B:$B,0),6,4,1,"Этап III"))))</f>
        <v>-</v>
      </c>
    </row>
    <row r="20" spans="1:11" ht="12.75">
      <c r="A20" s="28">
        <v>19</v>
      </c>
      <c r="B20" s="13" t="s">
        <v>337</v>
      </c>
      <c r="C20" s="13"/>
      <c r="D20" s="13"/>
      <c r="E20" s="13" t="s">
        <v>14</v>
      </c>
      <c r="F20" s="29">
        <f>SUM(I20:Q20)</f>
        <v>80.4</v>
      </c>
      <c r="G20" s="15">
        <f>очки!$C$18-COUNTIF(I20:J20,"-")</f>
        <v>2</v>
      </c>
      <c r="H20" s="30">
        <f>F20/G20</f>
        <v>40.2</v>
      </c>
      <c r="I20" s="17">
        <f ca="1">IF(ISERROR(INDIRECT((ADDRESS(MATCH($B20,'Этап I'!$B:$B,0),6,4,1,"Этап I")))),"-",INDIRECT((ADDRESS(MATCH($B20,'Этап I'!$B:$B,0),6,4,1,"Этап I"))))</f>
        <v>80.4</v>
      </c>
      <c r="J20" s="17" t="str">
        <f ca="1">IF(ISERROR(INDIRECT((ADDRESS(MATCH($B20,'Этап II'!$B:$B,0),6,4,1,"Этап II")))),"-",INDIRECT((ADDRESS(MATCH($B20,'Этап II'!$B:$B,0),6,4,1,"Этап II"))))</f>
        <v>-</v>
      </c>
      <c r="K20" s="17" t="str">
        <f ca="1">IF(ISERROR(INDIRECT((ADDRESS(MATCH($B20,'Этап III'!$B:$B,0),6,4,1,"Этап III")))),"-",INDIRECT((ADDRESS(MATCH($B20,'Этап III'!$B:$B,0),6,4,1,"Этап III"))))</f>
        <v>-</v>
      </c>
    </row>
    <row r="21" spans="1:11" ht="13.5">
      <c r="A21" s="28">
        <v>20</v>
      </c>
      <c r="B21" s="20" t="s">
        <v>338</v>
      </c>
      <c r="C21" s="20"/>
      <c r="D21" s="20" t="s">
        <v>36</v>
      </c>
      <c r="E21" s="20" t="s">
        <v>37</v>
      </c>
      <c r="F21" s="29">
        <f>SUM(I21:Q21)</f>
        <v>65</v>
      </c>
      <c r="G21" s="15">
        <f>очки!$C$18-COUNTIF(I21:Q21,"-")</f>
        <v>1</v>
      </c>
      <c r="H21" s="30">
        <f>F21/G21</f>
        <v>65</v>
      </c>
      <c r="I21" s="17" t="str">
        <f ca="1">IF(ISERROR(INDIRECT((ADDRESS(MATCH($B21,'Этап I'!$B:$B,0),6,4,1,"Этап I")))),"-",INDIRECT((ADDRESS(MATCH($B21,'Этап I'!$B:$B,0),6,4,1,"Этап I"))))</f>
        <v>-</v>
      </c>
      <c r="J21" s="17">
        <f ca="1">IF(ISERROR(INDIRECT((ADDRESS(MATCH($B21,'Этап II'!$B:$B,0),6,4,1,"Этап II")))),"-",INDIRECT((ADDRESS(MATCH($B21,'Этап II'!$B:$B,0),6,4,1,"Этап II"))))</f>
        <v>65</v>
      </c>
      <c r="K21" s="17" t="str">
        <f ca="1">IF(ISERROR(INDIRECT((ADDRESS(MATCH($B21,'Этап III'!$B:$B,0),6,4,1,"Этап III")))),"-",INDIRECT((ADDRESS(MATCH($B21,'Этап III'!$B:$B,0),6,4,1,"Этап III"))))</f>
        <v>-</v>
      </c>
    </row>
    <row r="22" spans="1:11" ht="13.5">
      <c r="A22" s="28">
        <v>21</v>
      </c>
      <c r="B22" s="13" t="s">
        <v>339</v>
      </c>
      <c r="C22" s="13"/>
      <c r="D22" s="13"/>
      <c r="E22" s="13" t="s">
        <v>14</v>
      </c>
      <c r="F22" s="29">
        <f>SUM(I22:Q22)</f>
        <v>60.800000000000004</v>
      </c>
      <c r="G22" s="15">
        <f>очки!$C$18-COUNTIF(I22:Q22,"-")</f>
        <v>1</v>
      </c>
      <c r="H22" s="30">
        <f>F22/G22</f>
        <v>60.800000000000004</v>
      </c>
      <c r="I22" s="17">
        <f ca="1">IF(ISERROR(INDIRECT((ADDRESS(MATCH($B22,'Этап I'!$B:$B,0),6,4,1,"Этап I")))),"-",INDIRECT((ADDRESS(MATCH($B22,'Этап I'!$B:$B,0),6,4,1,"Этап I"))))</f>
        <v>60.800000000000004</v>
      </c>
      <c r="J22" s="17" t="str">
        <f ca="1">IF(ISERROR(INDIRECT((ADDRESS(MATCH($B22,'Этап II'!$B:$B,0),6,4,1,"Этап II")))),"-",INDIRECT((ADDRESS(MATCH($B22,'Этап II'!$B:$B,0),6,4,1,"Этап II"))))</f>
        <v>-</v>
      </c>
      <c r="K22" s="17" t="str">
        <f ca="1">IF(ISERROR(INDIRECT((ADDRESS(MATCH($B22,'Этап III'!$B:$B,0),6,4,1,"Этап III")))),"-",INDIRECT((ADDRESS(MATCH($B22,'Этап III'!$B:$B,0),6,4,1,"Этап III"))))</f>
        <v>-</v>
      </c>
    </row>
    <row r="23" spans="1:11" ht="13.5">
      <c r="A23" s="28">
        <v>22</v>
      </c>
      <c r="B23" s="19" t="s">
        <v>340</v>
      </c>
      <c r="C23" s="19" t="s">
        <v>341</v>
      </c>
      <c r="D23" s="13"/>
      <c r="E23" s="13" t="s">
        <v>14</v>
      </c>
      <c r="F23" s="29">
        <f>SUM(I23:Q23)</f>
        <v>41.2</v>
      </c>
      <c r="G23" s="15">
        <f>очки!$C$18-COUNTIF(I23:Q23,"-")</f>
        <v>1</v>
      </c>
      <c r="H23" s="30">
        <f>F23/G23</f>
        <v>41.2</v>
      </c>
      <c r="I23" s="17">
        <f ca="1">IF(ISERROR(INDIRECT((ADDRESS(MATCH($B23,'Этап I'!$B:$B,0),6,4,1,"Этап I")))),"-",INDIRECT((ADDRESS(MATCH($B23,'Этап I'!$B:$B,0),6,4,1,"Этап I"))))</f>
        <v>41.2</v>
      </c>
      <c r="J23" s="17" t="str">
        <f ca="1">IF(ISERROR(INDIRECT((ADDRESS(MATCH($B23,'Этап II'!$B:$B,0),6,4,1,"Этап II")))),"-",INDIRECT((ADDRESS(MATCH($B23,'Этап II'!$B:$B,0),6,4,1,"Этап II"))))</f>
        <v>-</v>
      </c>
      <c r="K23" s="17" t="str">
        <f ca="1">IF(ISERROR(INDIRECT((ADDRESS(MATCH($B23,'Этап III'!$B:$B,0),6,4,1,"Этап III")))),"-",INDIRECT((ADDRESS(MATCH($B23,'Этап III'!$B:$B,0),6,4,1,"Этап III"))))</f>
        <v>-</v>
      </c>
    </row>
    <row r="24" spans="1:11" ht="13.5">
      <c r="A24" s="28">
        <v>23</v>
      </c>
      <c r="B24" s="13" t="s">
        <v>342</v>
      </c>
      <c r="C24" s="13"/>
      <c r="D24" s="13"/>
      <c r="E24" s="13" t="s">
        <v>14</v>
      </c>
      <c r="F24" s="29">
        <f>SUM(I24:Q24)</f>
        <v>21.6</v>
      </c>
      <c r="G24" s="15">
        <f>очки!$C$18-COUNTIF(I24:Q24,"-")</f>
        <v>1</v>
      </c>
      <c r="H24" s="30">
        <f>F24/G24</f>
        <v>21.6</v>
      </c>
      <c r="I24" s="17">
        <f ca="1">IF(ISERROR(INDIRECT((ADDRESS(MATCH($B24,'Этап I'!$B:$B,0),6,4,1,"Этап I")))),"-",INDIRECT((ADDRESS(MATCH($B24,'Этап I'!$B:$B,0),6,4,1,"Этап I"))))</f>
        <v>21.6</v>
      </c>
      <c r="J24" s="17" t="str">
        <f ca="1">IF(ISERROR(INDIRECT((ADDRESS(MATCH($B24,'Этап II'!$B:$B,0),6,4,1,"Этап II")))),"-",INDIRECT((ADDRESS(MATCH($B24,'Этап II'!$B:$B,0),6,4,1,"Этап II"))))</f>
        <v>-</v>
      </c>
      <c r="K24" s="17" t="str">
        <f ca="1">IF(ISERROR(INDIRECT((ADDRESS(MATCH($B24,'Этап III'!$B:$B,0),6,4,1,"Этап III")))),"-",INDIRECT((ADDRESS(MATCH($B24,'Этап III'!$B:$B,0),6,4,1,"Этап III"))))</f>
        <v>-</v>
      </c>
    </row>
    <row r="25" spans="1:11" ht="13.5">
      <c r="A25" s="28">
        <v>24</v>
      </c>
      <c r="B25" s="13" t="s">
        <v>343</v>
      </c>
      <c r="C25" s="13"/>
      <c r="D25" s="13"/>
      <c r="E25" s="13" t="s">
        <v>14</v>
      </c>
      <c r="F25" s="29">
        <f>SUM(I25:Q25)</f>
        <v>2</v>
      </c>
      <c r="G25" s="15">
        <f>очки!$C$18-COUNTIF(I25:Q25,"-")</f>
        <v>1</v>
      </c>
      <c r="H25" s="30">
        <f>F25/G25</f>
        <v>2</v>
      </c>
      <c r="I25" s="17">
        <f ca="1">IF(ISERROR(INDIRECT((ADDRESS(MATCH($B25,'Этап I'!$B:$B,0),6,4,1,"Этап I")))),"-",INDIRECT((ADDRESS(MATCH($B25,'Этап I'!$B:$B,0),6,4,1,"Этап I"))))</f>
        <v>2</v>
      </c>
      <c r="J25" s="17" t="str">
        <f ca="1">IF(ISERROR(INDIRECT((ADDRESS(MATCH($B25,'Этап II'!$B:$B,0),6,4,1,"Этап II")))),"-",INDIRECT((ADDRESS(MATCH($B25,'Этап II'!$B:$B,0),6,4,1,"Этап II"))))</f>
        <v>-</v>
      </c>
      <c r="K25" s="17" t="str">
        <f ca="1">IF(ISERROR(INDIRECT((ADDRESS(MATCH($B25,'Этап III'!$B:$B,0),6,4,1,"Этап III")))),"-",INDIRECT((ADDRESS(MATCH($B25,'Этап III'!$B:$B,0),6,4,1,"Этап III"))))</f>
        <v>-</v>
      </c>
    </row>
    <row r="26" spans="1:11" ht="13.5">
      <c r="A26" s="28">
        <v>25</v>
      </c>
      <c r="B26" s="13" t="s">
        <v>344</v>
      </c>
      <c r="C26" s="13"/>
      <c r="D26" s="13"/>
      <c r="E26" s="13" t="s">
        <v>14</v>
      </c>
      <c r="F26" s="29">
        <f>SUM(I26:Q26)</f>
        <v>1</v>
      </c>
      <c r="G26" s="15">
        <f>очки!$C$18-COUNTIF(I26:Q26,"-")</f>
        <v>1</v>
      </c>
      <c r="H26" s="30">
        <f>F26/G26</f>
        <v>1</v>
      </c>
      <c r="I26" s="17">
        <f ca="1">IF(ISERROR(INDIRECT((ADDRESS(MATCH($B26,'Этап I'!$B:$B,0),6,4,1,"Этап I")))),"-",INDIRECT((ADDRESS(MATCH($B26,'Этап I'!$B:$B,0),6,4,1,"Этап I"))))</f>
        <v>1</v>
      </c>
      <c r="J26" s="17" t="str">
        <f ca="1">IF(ISERROR(INDIRECT((ADDRESS(MATCH($B26,'Этап II'!$B:$B,0),6,4,1,"Этап II")))),"-",INDIRECT((ADDRESS(MATCH($B26,'Этап II'!$B:$B,0),6,4,1,"Этап II"))))</f>
        <v>-</v>
      </c>
      <c r="K26" s="17" t="str">
        <f ca="1">IF(ISERROR(INDIRECT((ADDRESS(MATCH($B26,'Этап III'!$B:$B,0),6,4,1,"Этап III")))),"-",INDIRECT((ADDRESS(MATCH($B26,'Этап III'!$B:$B,0),6,4,1,"Этап III"))))</f>
        <v>-</v>
      </c>
    </row>
    <row r="27" spans="6:9" ht="12.75">
      <c r="F27" s="31"/>
      <c r="G27" s="32"/>
      <c r="H27" s="33"/>
      <c r="I27" s="25"/>
    </row>
    <row r="28" spans="6:9" ht="12.75">
      <c r="F28" s="31"/>
      <c r="G28" s="32"/>
      <c r="H28" s="33"/>
      <c r="I28" s="25"/>
    </row>
    <row r="29" ht="12.75">
      <c r="I29" s="25"/>
    </row>
    <row r="30" ht="12.75">
      <c r="I30" s="25"/>
    </row>
    <row r="31" ht="12.75">
      <c r="I31" s="25"/>
    </row>
    <row r="32" ht="12.75">
      <c r="I32" s="25"/>
    </row>
    <row r="33" ht="12.75">
      <c r="I33" s="25"/>
    </row>
    <row r="34" ht="12.75">
      <c r="I34" s="25"/>
    </row>
    <row r="35" ht="12.75">
      <c r="I35" s="25"/>
    </row>
    <row r="36" ht="12.75">
      <c r="I36" s="25"/>
    </row>
    <row r="37" ht="12.75">
      <c r="I37" s="25"/>
    </row>
    <row r="38" ht="12.75">
      <c r="I38" s="25"/>
    </row>
    <row r="39" ht="12.75">
      <c r="I39" s="25"/>
    </row>
    <row r="40" ht="12.75">
      <c r="I40" s="25"/>
    </row>
    <row r="41" ht="12.75">
      <c r="I41" s="25"/>
    </row>
    <row r="42" ht="12.75">
      <c r="I42" s="25"/>
    </row>
    <row r="43" ht="12.75">
      <c r="I43" s="25"/>
    </row>
    <row r="44" ht="12.75">
      <c r="I44" s="25"/>
    </row>
    <row r="45" ht="12.75">
      <c r="I45" s="25"/>
    </row>
    <row r="46" ht="12.75">
      <c r="I46" s="25"/>
    </row>
    <row r="47" ht="12.75">
      <c r="I47" s="25"/>
    </row>
    <row r="48" ht="12.75">
      <c r="I48" s="25"/>
    </row>
    <row r="49" ht="12.75">
      <c r="I49" s="25"/>
    </row>
    <row r="50" ht="12.75">
      <c r="I50" s="25"/>
    </row>
    <row r="51" ht="12.75">
      <c r="I51" s="25"/>
    </row>
    <row r="52" ht="12.75">
      <c r="I52" s="25"/>
    </row>
    <row r="53" ht="12.75">
      <c r="I53" s="25"/>
    </row>
    <row r="54" ht="12.75">
      <c r="I54" s="25"/>
    </row>
    <row r="55" ht="12.75">
      <c r="I55" s="25"/>
    </row>
    <row r="56" ht="12.75">
      <c r="I56" s="25"/>
    </row>
    <row r="57" ht="12.75">
      <c r="I57" s="25"/>
    </row>
    <row r="58" ht="12.75">
      <c r="I58" s="25"/>
    </row>
    <row r="59" ht="12.75">
      <c r="I59" s="25"/>
    </row>
    <row r="60" ht="12.75">
      <c r="I60" s="25"/>
    </row>
    <row r="61" ht="12.75">
      <c r="I61" s="25"/>
    </row>
    <row r="62" ht="12.75">
      <c r="I62" s="25"/>
    </row>
    <row r="63" ht="12.75">
      <c r="I63" s="25"/>
    </row>
    <row r="64" ht="12.75">
      <c r="I64" s="25"/>
    </row>
    <row r="65" ht="12.75">
      <c r="I65" s="25"/>
    </row>
    <row r="66" ht="12.75">
      <c r="I66" s="25"/>
    </row>
    <row r="67" ht="12.75">
      <c r="I67" s="25"/>
    </row>
    <row r="68" ht="12.75">
      <c r="I68" s="25"/>
    </row>
    <row r="69" ht="12.75">
      <c r="I69" s="25"/>
    </row>
    <row r="70" ht="12.75">
      <c r="I70" s="25"/>
    </row>
    <row r="71" ht="12.75">
      <c r="I71" s="25"/>
    </row>
    <row r="72" ht="12.75">
      <c r="I72" s="25"/>
    </row>
    <row r="73" ht="12.75">
      <c r="I73" s="25"/>
    </row>
    <row r="74" ht="12.75">
      <c r="I74" s="25"/>
    </row>
    <row r="75" ht="12.75">
      <c r="I75" s="25"/>
    </row>
    <row r="76" ht="12.75">
      <c r="I76" s="25"/>
    </row>
    <row r="77" ht="12.75">
      <c r="I77" s="25"/>
    </row>
    <row r="78" ht="12.75">
      <c r="I78" s="25"/>
    </row>
    <row r="79" ht="12.75">
      <c r="I79" s="25"/>
    </row>
    <row r="80" ht="12.75">
      <c r="I80" s="25"/>
    </row>
    <row r="81" ht="12.75">
      <c r="I81" s="25"/>
    </row>
    <row r="82" ht="12.75">
      <c r="I82" s="25"/>
    </row>
    <row r="83" ht="12.75">
      <c r="I83" s="25"/>
    </row>
    <row r="84" ht="12.75">
      <c r="I84" s="25"/>
    </row>
    <row r="85" ht="12.75">
      <c r="I85" s="25"/>
    </row>
    <row r="86" ht="12.75">
      <c r="I86" s="25"/>
    </row>
    <row r="87" ht="12.75">
      <c r="I87" s="25"/>
    </row>
    <row r="88" ht="12.75">
      <c r="I88" s="25"/>
    </row>
    <row r="89" ht="12.75">
      <c r="I89" s="25"/>
    </row>
    <row r="90" ht="12.75">
      <c r="I90" s="25"/>
    </row>
    <row r="91" ht="12.75">
      <c r="I91" s="25"/>
    </row>
    <row r="92" ht="12.75">
      <c r="I92" s="25"/>
    </row>
    <row r="93" ht="12.75">
      <c r="I93" s="25"/>
    </row>
    <row r="94" ht="12.75">
      <c r="I94" s="25"/>
    </row>
    <row r="95" ht="12.75">
      <c r="I95" s="25"/>
    </row>
    <row r="96" ht="12.75">
      <c r="I96" s="25"/>
    </row>
    <row r="97" ht="12.75">
      <c r="I97" s="25"/>
    </row>
    <row r="98" ht="12.75">
      <c r="I98" s="25"/>
    </row>
    <row r="99" ht="12.75">
      <c r="I99" s="25"/>
    </row>
    <row r="100" ht="12.75">
      <c r="I100" s="25"/>
    </row>
    <row r="101" ht="12.75">
      <c r="I101" s="25"/>
    </row>
    <row r="102" ht="12.75">
      <c r="I102" s="25"/>
    </row>
    <row r="103" ht="12.75">
      <c r="I103" s="25"/>
    </row>
    <row r="104" ht="12.75">
      <c r="I104" s="25"/>
    </row>
    <row r="105" ht="12.75">
      <c r="I105" s="25"/>
    </row>
    <row r="106" ht="12.75">
      <c r="I106" s="25"/>
    </row>
    <row r="107" ht="12.75">
      <c r="I107" s="25"/>
    </row>
    <row r="108" ht="12.75">
      <c r="I108" s="25"/>
    </row>
    <row r="109" ht="12.75">
      <c r="I109" s="25"/>
    </row>
    <row r="110" ht="12.75">
      <c r="I110" s="25"/>
    </row>
    <row r="111" ht="12.75">
      <c r="I111" s="25"/>
    </row>
    <row r="112" ht="12.75">
      <c r="I112" s="25"/>
    </row>
    <row r="113" ht="12.75">
      <c r="I113" s="25"/>
    </row>
    <row r="114" ht="12.75">
      <c r="I114" s="25"/>
    </row>
    <row r="115" ht="12.75">
      <c r="I115" s="25"/>
    </row>
    <row r="116" ht="12.75">
      <c r="I116" s="25"/>
    </row>
    <row r="117" ht="12.75">
      <c r="I117" s="25"/>
    </row>
    <row r="118" ht="12.75">
      <c r="I118" s="25"/>
    </row>
    <row r="119" ht="12.75">
      <c r="I119" s="25"/>
    </row>
    <row r="120" ht="12.75">
      <c r="I120" s="25"/>
    </row>
    <row r="121" ht="12.75">
      <c r="I121" s="25"/>
    </row>
    <row r="122" ht="12.75">
      <c r="I122" s="25"/>
    </row>
    <row r="123" ht="12.75">
      <c r="I123" s="25"/>
    </row>
    <row r="124" ht="12.75">
      <c r="I124" s="25"/>
    </row>
    <row r="125" ht="12.75">
      <c r="I125" s="25"/>
    </row>
    <row r="126" ht="12.75">
      <c r="I126" s="25"/>
    </row>
    <row r="127" ht="12.75">
      <c r="I127" s="25"/>
    </row>
    <row r="128" ht="12.75">
      <c r="I128" s="25"/>
    </row>
    <row r="129" ht="12.75">
      <c r="I129" s="25"/>
    </row>
    <row r="130" ht="12.75">
      <c r="I130" s="25"/>
    </row>
    <row r="131" ht="12.75">
      <c r="I131" s="25"/>
    </row>
    <row r="132" ht="12.75">
      <c r="I132" s="25"/>
    </row>
    <row r="133" ht="12.75">
      <c r="I133" s="25"/>
    </row>
    <row r="134" ht="12.75">
      <c r="I134" s="25"/>
    </row>
    <row r="135" ht="12.75">
      <c r="I135" s="25"/>
    </row>
    <row r="136" ht="12.75">
      <c r="I136" s="25"/>
    </row>
    <row r="137" ht="12.75">
      <c r="I137" s="25"/>
    </row>
    <row r="138" ht="12.75">
      <c r="I138" s="25"/>
    </row>
    <row r="139" ht="12.75">
      <c r="I139" s="25"/>
    </row>
    <row r="140" ht="12.75">
      <c r="I140" s="25"/>
    </row>
    <row r="141" ht="12.75">
      <c r="I141" s="25"/>
    </row>
    <row r="142" ht="12.75">
      <c r="I142" s="25"/>
    </row>
    <row r="143" ht="12.75">
      <c r="I143" s="25"/>
    </row>
    <row r="144" ht="12.75">
      <c r="I144" s="25"/>
    </row>
    <row r="145" ht="12.75">
      <c r="I145" s="25"/>
    </row>
  </sheetData>
  <sheetProtection selectLockedCells="1" selectUnlockedCells="1"/>
  <conditionalFormatting sqref="F1">
    <cfRule type="expression" priority="1" dxfId="0" stopIfTrue="1">
      <formula>ISERROR('Рейтинг2010 женский'!$J$11)</formula>
    </cfRule>
  </conditionalFormatting>
  <conditionalFormatting sqref="E1 G1:H1">
    <cfRule type="expression" priority="2" dxfId="0" stopIfTrue="1">
      <formula>ISERROR('Рейтинг2010 женский'!$J$11)</formula>
    </cfRule>
  </conditionalFormatting>
  <hyperlinks>
    <hyperlink ref="B2" r:id="rId1" display="Коломиец Надежда"/>
    <hyperlink ref="C2" r:id="rId2" display="Lucky"/>
    <hyperlink ref="B4" r:id="rId3" display="Вергелес Анна"/>
    <hyperlink ref="C4" r:id="rId4" display="Nuna"/>
    <hyperlink ref="B8" r:id="rId5" display="Буракова Екатерина"/>
    <hyperlink ref="C8" r:id="rId6" display="Ket"/>
    <hyperlink ref="B9" r:id="rId7" display="Златьева Дарья"/>
    <hyperlink ref="C9" r:id="rId8" display="DashKo"/>
    <hyperlink ref="B11" r:id="rId9" display="Швыдка Екатерина"/>
    <hyperlink ref="C11" r:id="rId10" display="КатРуся"/>
    <hyperlink ref="B12" r:id="rId11" display="Мацнева Александра"/>
    <hyperlink ref="C12" r:id="rId12" display="atmac"/>
    <hyperlink ref="B13" r:id="rId13" display="Башкова Татьяна"/>
    <hyperlink ref="C13" r:id="rId14" display="Kvitk@"/>
    <hyperlink ref="B14" r:id="rId15" display="Середенко Юлия"/>
    <hyperlink ref="C14" r:id="rId16" display="Жаклин"/>
    <hyperlink ref="B18" r:id="rId17" display="Мишевская Таня"/>
    <hyperlink ref="C18" r:id="rId18" display="gestiya"/>
    <hyperlink ref="B23" r:id="rId19" display="Хохлова Светлана"/>
    <hyperlink ref="C23" r:id="rId20" display="alfa-beta"/>
  </hyperlinks>
  <printOptions/>
  <pageMargins left="0.75" right="0.75" top="1" bottom="1" header="0.5" footer="0.5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SheetLayoutView="10" workbookViewId="0" topLeftCell="A1">
      <selection activeCell="F16" sqref="F16"/>
    </sheetView>
  </sheetViews>
  <sheetFormatPr defaultColWidth="10.00390625" defaultRowHeight="12.75"/>
  <cols>
    <col min="1" max="1" width="10.25390625" style="25" customWidth="1"/>
    <col min="2" max="2" width="19.375" style="25" customWidth="1"/>
    <col min="3" max="3" width="10.25390625" style="25" customWidth="1"/>
    <col min="4" max="4" width="11.875" style="25" customWidth="1"/>
    <col min="5" max="9" width="10.25390625" style="25" customWidth="1"/>
    <col min="10" max="16384" width="10.00390625" style="5" customWidth="1"/>
  </cols>
  <sheetData>
    <row r="1" spans="1:11" ht="41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3.5">
      <c r="A2" s="28">
        <v>1</v>
      </c>
      <c r="B2" s="20" t="s">
        <v>345</v>
      </c>
      <c r="C2" s="20" t="s">
        <v>346</v>
      </c>
      <c r="D2" s="20" t="s">
        <v>347</v>
      </c>
      <c r="E2" s="20" t="s">
        <v>14</v>
      </c>
      <c r="F2" s="29">
        <f>SUM(I2:Q2)</f>
        <v>400</v>
      </c>
      <c r="G2" s="15">
        <f>очки!$C$18-COUNTIF(I2:Q2,"-")</f>
        <v>2</v>
      </c>
      <c r="H2" s="30">
        <f>F2/G2</f>
        <v>200</v>
      </c>
      <c r="I2" s="17" t="str">
        <f ca="1">IF(ISERROR(INDIRECT((ADDRESS(MATCH($B2,'Этап I'!$B:$B,0),6,4,1,"Этап I")))),"-",INDIRECT((ADDRESS(MATCH($B2,'Этап I'!$B:$B,0),6,4,1,"Этап I"))))</f>
        <v>-</v>
      </c>
      <c r="J2" s="17">
        <f ca="1">IF(ISERROR(INDIRECT((ADDRESS(MATCH($B2,'Этап II'!$B:$B,0),6,4,1,"Этап II")))),"-",INDIRECT((ADDRESS(MATCH($B2,'Этап II'!$B:$B,0),6,4,1,"Этап II"))))</f>
        <v>150</v>
      </c>
      <c r="K2" s="17">
        <f ca="1">IF(ISERROR(INDIRECT((ADDRESS(MATCH($B2,'Этап III'!$B:$B,0),6,4,1,"Этап III")))),"-",INDIRECT((ADDRESS(MATCH($B2,'Этап III'!$B:$B,0),6,4,1,"Этап III"))))</f>
        <v>250</v>
      </c>
    </row>
    <row r="3" spans="1:11" ht="12.75">
      <c r="A3" s="28">
        <v>2</v>
      </c>
      <c r="B3" s="11" t="s">
        <v>348</v>
      </c>
      <c r="C3" s="11" t="s">
        <v>349</v>
      </c>
      <c r="D3" s="13"/>
      <c r="E3" s="13" t="s">
        <v>14</v>
      </c>
      <c r="F3" s="29">
        <f>SUM(I3:Q3)</f>
        <v>330</v>
      </c>
      <c r="G3" s="15">
        <f>очки!$C$18-COUNTIF(I3:Q3,"-")</f>
        <v>2</v>
      </c>
      <c r="H3" s="30">
        <f>F3/G3</f>
        <v>165</v>
      </c>
      <c r="I3" s="17">
        <f ca="1">IF(ISERROR(INDIRECT((ADDRESS(MATCH($B3,'Этап I'!$B:$B,0),6,4,1,"Этап I")))),"-",INDIRECT((ADDRESS(MATCH($B3,'Этап I'!$B:$B,0),6,4,1,"Этап I"))))</f>
        <v>200</v>
      </c>
      <c r="J3" s="17">
        <f ca="1">IF(ISERROR(INDIRECT((ADDRESS(MATCH($B3,'Этап II'!$B:$B,0),6,4,1,"Этап II")))),"-",INDIRECT((ADDRESS(MATCH($B3,'Этап II'!$B:$B,0),6,4,1,"Этап II"))))</f>
        <v>130</v>
      </c>
      <c r="K3" s="17" t="str">
        <f ca="1">IF(ISERROR(INDIRECT((ADDRESS(MATCH($B3,'Этап III'!$B:$B,0),6,4,1,"Этап III")))),"-",INDIRECT((ADDRESS(MATCH($B3,'Этап III'!$B:$B,0),6,4,1,"Этап III"))))</f>
        <v>-</v>
      </c>
    </row>
    <row r="4" spans="1:11" ht="13.5">
      <c r="A4" s="28">
        <v>3</v>
      </c>
      <c r="B4" s="20" t="s">
        <v>350</v>
      </c>
      <c r="C4" s="20" t="s">
        <v>351</v>
      </c>
      <c r="D4" s="20"/>
      <c r="E4" s="20" t="s">
        <v>14</v>
      </c>
      <c r="F4" s="29">
        <f>SUM(I4:Q4)</f>
        <v>290</v>
      </c>
      <c r="G4" s="15">
        <f>очки!$C$18-COUNTIF(I4:Q4,"-")</f>
        <v>2</v>
      </c>
      <c r="H4" s="30">
        <f>F4/G4</f>
        <v>145</v>
      </c>
      <c r="I4" s="17" t="str">
        <f ca="1">IF(ISERROR(INDIRECT((ADDRESS(MATCH($B4,'Этап I'!$B:$B,0),6,4,1,"Этап I")))),"-",INDIRECT((ADDRESS(MATCH($B4,'Этап I'!$B:$B,0),6,4,1,"Этап I"))))</f>
        <v>-</v>
      </c>
      <c r="J4" s="17">
        <f ca="1">IF(ISERROR(INDIRECT((ADDRESS(MATCH($B4,'Этап II'!$B:$B,0),6,4,1,"Этап II")))),"-",INDIRECT((ADDRESS(MATCH($B4,'Этап II'!$B:$B,0),6,4,1,"Этап II"))))</f>
        <v>140</v>
      </c>
      <c r="K4" s="17">
        <f ca="1">IF(ISERROR(INDIRECT((ADDRESS(MATCH($B4,'Этап III'!$B:$B,0),6,4,1,"Этап III")))),"-",INDIRECT((ADDRESS(MATCH($B4,'Этап III'!$B:$B,0),6,4,1,"Этап III"))))</f>
        <v>150</v>
      </c>
    </row>
    <row r="5" spans="1:11" ht="13.5">
      <c r="A5" s="28">
        <v>4</v>
      </c>
      <c r="B5" s="20" t="s">
        <v>352</v>
      </c>
      <c r="C5" s="20" t="s">
        <v>353</v>
      </c>
      <c r="D5" s="20" t="s">
        <v>30</v>
      </c>
      <c r="E5" s="20" t="s">
        <v>31</v>
      </c>
      <c r="F5" s="29">
        <f>SUM(I5:Q5)</f>
        <v>259.85714285714283</v>
      </c>
      <c r="G5" s="15">
        <f>очки!$C$18-COUNTIF(I5:Q5,"-")</f>
        <v>2</v>
      </c>
      <c r="H5" s="30">
        <f>F5/G5</f>
        <v>129.92857142857142</v>
      </c>
      <c r="I5" s="17" t="str">
        <f ca="1">IF(ISERROR(INDIRECT((ADDRESS(MATCH($B5,'Этап I'!$B:$B,0),6,4,1,"Этап I")))),"-",INDIRECT((ADDRESS(MATCH($B5,'Этап I'!$B:$B,0),6,4,1,"Этап I"))))</f>
        <v>-</v>
      </c>
      <c r="J5" s="17">
        <f ca="1">IF(ISERROR(INDIRECT((ADDRESS(MATCH($B5,'Этап II'!$B:$B,0),6,4,1,"Этап II")))),"-",INDIRECT((ADDRESS(MATCH($B5,'Этап II'!$B:$B,0),6,4,1,"Этап II"))))</f>
        <v>170</v>
      </c>
      <c r="K5" s="17">
        <f ca="1">IF(ISERROR(INDIRECT((ADDRESS(MATCH($B5,'Этап III'!$B:$B,0),6,4,1,"Этап III")))),"-",INDIRECT((ADDRESS(MATCH($B5,'Этап III'!$B:$B,0),6,4,1,"Этап III"))))</f>
        <v>89.85714285714283</v>
      </c>
    </row>
    <row r="6" spans="1:11" ht="13.5">
      <c r="A6" s="28">
        <v>5</v>
      </c>
      <c r="B6" s="20" t="s">
        <v>354</v>
      </c>
      <c r="C6" s="20" t="s">
        <v>355</v>
      </c>
      <c r="D6" s="20" t="s">
        <v>30</v>
      </c>
      <c r="E6" s="20" t="s">
        <v>31</v>
      </c>
      <c r="F6" s="29">
        <f>SUM(I6:Q6)</f>
        <v>213.7142857142857</v>
      </c>
      <c r="G6" s="15">
        <f>очки!$C$18-COUNTIF(I6:Q6,"-")</f>
        <v>2</v>
      </c>
      <c r="H6" s="30">
        <f>F6/G6</f>
        <v>106.85714285714285</v>
      </c>
      <c r="I6" s="17" t="str">
        <f ca="1">IF(ISERROR(INDIRECT((ADDRESS(MATCH($B6,'Этап I'!$B:$B,0),6,4,1,"Этап I")))),"-",INDIRECT((ADDRESS(MATCH($B6,'Этап I'!$B:$B,0),6,4,1,"Этап I"))))</f>
        <v>-</v>
      </c>
      <c r="J6" s="17">
        <f ca="1">IF(ISERROR(INDIRECT((ADDRESS(MATCH($B6,'Этап II'!$B:$B,0),6,4,1,"Этап II")))),"-",INDIRECT((ADDRESS(MATCH($B6,'Этап II'!$B:$B,0),6,4,1,"Этап II"))))</f>
        <v>200</v>
      </c>
      <c r="K6" s="17">
        <f ca="1">IF(ISERROR(INDIRECT((ADDRESS(MATCH($B6,'Этап III'!$B:$B,0),6,4,1,"Этап III")))),"-",INDIRECT((ADDRESS(MATCH($B6,'Этап III'!$B:$B,0),6,4,1,"Этап III"))))</f>
        <v>13.714285714285687</v>
      </c>
    </row>
    <row r="7" spans="1:11" ht="25.5">
      <c r="A7" s="28">
        <v>6</v>
      </c>
      <c r="B7" s="21" t="s">
        <v>356</v>
      </c>
      <c r="C7" s="21" t="s">
        <v>357</v>
      </c>
      <c r="D7" s="21" t="s">
        <v>358</v>
      </c>
      <c r="E7" s="21" t="s">
        <v>14</v>
      </c>
      <c r="F7" s="29">
        <f>SUM(I7:Q7)</f>
        <v>187.5</v>
      </c>
      <c r="G7" s="15">
        <f>очки!$C$18-COUNTIF(I7:Q7,"-")</f>
        <v>1</v>
      </c>
      <c r="H7" s="30">
        <f>F7/G7</f>
        <v>187.5</v>
      </c>
      <c r="I7" s="17" t="str">
        <f ca="1">IF(ISERROR(INDIRECT((ADDRESS(MATCH($B7,'Этап I'!$B:$B,0),6,4,1,"Этап I")))),"-",INDIRECT((ADDRESS(MATCH($B7,'Этап I'!$B:$B,0),6,4,1,"Этап I"))))</f>
        <v>-</v>
      </c>
      <c r="J7" s="17" t="str">
        <f ca="1">IF(ISERROR(INDIRECT((ADDRESS(MATCH($B7,'Этап II'!$B:$B,0),6,4,1,"Этап II")))),"-",INDIRECT((ADDRESS(MATCH($B7,'Этап II'!$B:$B,0),6,4,1,"Этап II"))))</f>
        <v>-</v>
      </c>
      <c r="K7" s="17">
        <f ca="1">IF(ISERROR(INDIRECT((ADDRESS(MATCH($B7,'Этап III'!$B:$B,0),6,4,1,"Этап III")))),"-",INDIRECT((ADDRESS(MATCH($B7,'Этап III'!$B:$B,0),6,4,1,"Этап III"))))</f>
        <v>187.5</v>
      </c>
    </row>
    <row r="8" spans="1:11" ht="13.5">
      <c r="A8" s="28">
        <v>7</v>
      </c>
      <c r="B8" s="13" t="s">
        <v>359</v>
      </c>
      <c r="C8" s="13"/>
      <c r="D8" s="13"/>
      <c r="E8" s="13" t="s">
        <v>14</v>
      </c>
      <c r="F8" s="29">
        <f>SUM(I8:Q8)</f>
        <v>170</v>
      </c>
      <c r="G8" s="15">
        <f>очки!$C$18-COUNTIF(I8:Q8,"-")</f>
        <v>1</v>
      </c>
      <c r="H8" s="30">
        <f>F8/G8</f>
        <v>170</v>
      </c>
      <c r="I8" s="17">
        <f ca="1">IF(ISERROR(INDIRECT((ADDRESS(MATCH($B8,'Этап I'!$B:$B,0),6,4,1,"Этап I")))),"-",INDIRECT((ADDRESS(MATCH($B8,'Этап I'!$B:$B,0),6,4,1,"Этап I"))))</f>
        <v>170</v>
      </c>
      <c r="J8" s="17" t="str">
        <f ca="1">IF(ISERROR(INDIRECT((ADDRESS(MATCH($B8,'Этап II'!$B:$B,0),6,4,1,"Этап II")))),"-",INDIRECT((ADDRESS(MATCH($B8,'Этап II'!$B:$B,0),6,4,1,"Этап II"))))</f>
        <v>-</v>
      </c>
      <c r="K8" s="17" t="str">
        <f ca="1">IF(ISERROR(INDIRECT((ADDRESS(MATCH($B8,'Этап III'!$B:$B,0),6,4,1,"Этап III")))),"-",INDIRECT((ADDRESS(MATCH($B8,'Этап III'!$B:$B,0),6,4,1,"Этап III"))))</f>
        <v>-</v>
      </c>
    </row>
    <row r="9" spans="1:11" ht="25.5">
      <c r="A9" s="28">
        <v>8</v>
      </c>
      <c r="B9" s="21" t="s">
        <v>360</v>
      </c>
      <c r="C9" s="21" t="s">
        <v>361</v>
      </c>
      <c r="D9" s="21" t="s">
        <v>43</v>
      </c>
      <c r="E9" s="21" t="s">
        <v>362</v>
      </c>
      <c r="F9" s="29">
        <f>SUM(I9:Q9)</f>
        <v>131.25</v>
      </c>
      <c r="G9" s="15">
        <f>очки!$C$18-COUNTIF(I9:Q9,"-")</f>
        <v>1</v>
      </c>
      <c r="H9" s="30">
        <f>F9/G9</f>
        <v>131.25</v>
      </c>
      <c r="I9" s="17" t="str">
        <f ca="1">IF(ISERROR(INDIRECT((ADDRESS(MATCH($B9,'Этап I'!$B:$B,0),6,4,1,"Этап I")))),"-",INDIRECT((ADDRESS(MATCH($B9,'Этап I'!$B:$B,0),6,4,1,"Этап I"))))</f>
        <v>-</v>
      </c>
      <c r="J9" s="17" t="str">
        <f ca="1">IF(ISERROR(INDIRECT((ADDRESS(MATCH($B9,'Этап II'!$B:$B,0),6,4,1,"Этап II")))),"-",INDIRECT((ADDRESS(MATCH($B9,'Этап II'!$B:$B,0),6,4,1,"Этап II"))))</f>
        <v>-</v>
      </c>
      <c r="K9" s="17">
        <f ca="1">IF(ISERROR(INDIRECT((ADDRESS(MATCH($B9,'Этап III'!$B:$B,0),6,4,1,"Этап III")))),"-",INDIRECT((ADDRESS(MATCH($B9,'Этап III'!$B:$B,0),6,4,1,"Этап III"))))</f>
        <v>131.25</v>
      </c>
    </row>
    <row r="10" spans="1:11" ht="12.75">
      <c r="A10" s="28">
        <v>9</v>
      </c>
      <c r="B10" s="20" t="s">
        <v>363</v>
      </c>
      <c r="C10" s="20"/>
      <c r="D10" s="20"/>
      <c r="E10" s="20" t="s">
        <v>14</v>
      </c>
      <c r="F10" s="29">
        <f>SUM(I10:Q10)</f>
        <v>120</v>
      </c>
      <c r="G10" s="15">
        <f>очки!$C$18-COUNTIF(I10:Q10,"-")</f>
        <v>1</v>
      </c>
      <c r="H10" s="30">
        <f>F10/G10</f>
        <v>120</v>
      </c>
      <c r="I10" s="17" t="str">
        <f ca="1">IF(ISERROR(INDIRECT((ADDRESS(MATCH($B10,'Этап I'!$B:$B,0),6,4,1,"Этап I")))),"-",INDIRECT((ADDRESS(MATCH($B10,'Этап I'!$B:$B,0),6,4,1,"Этап I"))))</f>
        <v>-</v>
      </c>
      <c r="J10" s="17">
        <f ca="1">IF(ISERROR(INDIRECT((ADDRESS(MATCH($B10,'Этап II'!$B:$B,0),6,4,1,"Этап II")))),"-",INDIRECT((ADDRESS(MATCH($B10,'Этап II'!$B:$B,0),6,4,1,"Этап II"))))</f>
        <v>120</v>
      </c>
      <c r="K10" s="17" t="str">
        <f ca="1">IF(ISERROR(INDIRECT((ADDRESS(MATCH($B10,'Этап III'!$B:$B,0),6,4,1,"Этап III")))),"-",INDIRECT((ADDRESS(MATCH($B10,'Этап III'!$B:$B,0),6,4,1,"Этап III"))))</f>
        <v>-</v>
      </c>
    </row>
    <row r="11" spans="1:11" ht="13.5">
      <c r="A11" s="28">
        <v>10</v>
      </c>
      <c r="B11" s="20" t="s">
        <v>364</v>
      </c>
      <c r="C11" s="20" t="s">
        <v>365</v>
      </c>
      <c r="D11" s="20" t="s">
        <v>366</v>
      </c>
      <c r="E11" s="20" t="s">
        <v>362</v>
      </c>
      <c r="F11" s="29">
        <f>SUM(I11:Q11)</f>
        <v>115</v>
      </c>
      <c r="G11" s="15">
        <f>очки!$C$18-COUNTIF(I11:Q11,"-")</f>
        <v>1</v>
      </c>
      <c r="H11" s="30">
        <f>F11/G11</f>
        <v>115</v>
      </c>
      <c r="I11" s="17" t="str">
        <f ca="1">IF(ISERROR(INDIRECT((ADDRESS(MATCH($B11,'Этап I'!$B:$B,0),6,4,1,"Этап I")))),"-",INDIRECT((ADDRESS(MATCH($B11,'Этап I'!$B:$B,0),6,4,1,"Этап I"))))</f>
        <v>-</v>
      </c>
      <c r="J11" s="17">
        <f ca="1">IF(ISERROR(INDIRECT((ADDRESS(MATCH($B11,'Этап II'!$B:$B,0),6,4,1,"Этап II")))),"-",INDIRECT((ADDRESS(MATCH($B11,'Этап II'!$B:$B,0),6,4,1,"Этап II"))))</f>
        <v>115</v>
      </c>
      <c r="K11" s="17" t="str">
        <f ca="1">IF(ISERROR(INDIRECT((ADDRESS(MATCH($B11,'Этап III'!$B:$B,0),6,4,1,"Этап III")))),"-",INDIRECT((ADDRESS(MATCH($B11,'Этап III'!$B:$B,0),6,4,1,"Этап III"))))</f>
        <v>-</v>
      </c>
    </row>
    <row r="12" spans="1:11" ht="13.5">
      <c r="A12" s="28">
        <v>11</v>
      </c>
      <c r="B12" s="20" t="s">
        <v>367</v>
      </c>
      <c r="C12" s="20" t="s">
        <v>368</v>
      </c>
      <c r="D12" s="20" t="s">
        <v>369</v>
      </c>
      <c r="E12" s="20" t="s">
        <v>370</v>
      </c>
      <c r="F12" s="29">
        <f>SUM(I12:Q12)</f>
        <v>110</v>
      </c>
      <c r="G12" s="15">
        <f>очки!$C$18-COUNTIF(I12:Q12,"-")</f>
        <v>1</v>
      </c>
      <c r="H12" s="30">
        <f>F12/G12</f>
        <v>110</v>
      </c>
      <c r="I12" s="17" t="str">
        <f ca="1">IF(ISERROR(INDIRECT((ADDRESS(MATCH($B12,'Этап I'!$B:$B,0),6,4,1,"Этап I")))),"-",INDIRECT((ADDRESS(MATCH($B12,'Этап I'!$B:$B,0),6,4,1,"Этап I"))))</f>
        <v>-</v>
      </c>
      <c r="J12" s="17">
        <f ca="1">IF(ISERROR(INDIRECT((ADDRESS(MATCH($B12,'Этап II'!$B:$B,0),6,4,1,"Этап II")))),"-",INDIRECT((ADDRESS(MATCH($B12,'Этап II'!$B:$B,0),6,4,1,"Этап II"))))</f>
        <v>110</v>
      </c>
      <c r="K12" s="17" t="str">
        <f ca="1">IF(ISERROR(INDIRECT((ADDRESS(MATCH($B12,'Этап III'!$B:$B,0),6,4,1,"Этап III")))),"-",INDIRECT((ADDRESS(MATCH($B12,'Этап III'!$B:$B,0),6,4,1,"Этап III"))))</f>
        <v>-</v>
      </c>
    </row>
    <row r="13" spans="1:11" ht="13.5">
      <c r="A13" s="28">
        <v>12</v>
      </c>
      <c r="B13" s="20" t="s">
        <v>371</v>
      </c>
      <c r="C13" s="20"/>
      <c r="D13" s="20" t="s">
        <v>369</v>
      </c>
      <c r="E13" s="20" t="s">
        <v>372</v>
      </c>
      <c r="F13" s="29">
        <f>SUM(I13:Q13)</f>
        <v>105</v>
      </c>
      <c r="G13" s="15">
        <f>очки!$C$18-COUNTIF(I13:Q13,"-")</f>
        <v>1</v>
      </c>
      <c r="H13" s="30">
        <f>F13/G13</f>
        <v>105</v>
      </c>
      <c r="I13" s="17" t="str">
        <f ca="1">IF(ISERROR(INDIRECT((ADDRESS(MATCH($B13,'Этап I'!$B:$B,0),6,4,1,"Этап I")))),"-",INDIRECT((ADDRESS(MATCH($B13,'Этап I'!$B:$B,0),6,4,1,"Этап I"))))</f>
        <v>-</v>
      </c>
      <c r="J13" s="17">
        <f ca="1">IF(ISERROR(INDIRECT((ADDRESS(MATCH($B13,'Этап II'!$B:$B,0),6,4,1,"Этап II")))),"-",INDIRECT((ADDRESS(MATCH($B13,'Этап II'!$B:$B,0),6,4,1,"Этап II"))))</f>
        <v>105</v>
      </c>
      <c r="K13" s="17" t="str">
        <f ca="1">IF(ISERROR(INDIRECT((ADDRESS(MATCH($B13,'Этап III'!$B:$B,0),6,4,1,"Этап III")))),"-",INDIRECT((ADDRESS(MATCH($B13,'Этап III'!$B:$B,0),6,4,1,"Этап III"))))</f>
        <v>-</v>
      </c>
    </row>
    <row r="14" ht="12.75"/>
    <row r="15" ht="12.75"/>
  </sheetData>
  <sheetProtection selectLockedCells="1" selectUnlockedCells="1"/>
  <conditionalFormatting sqref="E1 G1:H1">
    <cfRule type="expression" priority="1" dxfId="0" stopIfTrue="1">
      <formula>ISERROR('Рейтинг2010 ветераны'!$J$8)</formula>
    </cfRule>
  </conditionalFormatting>
  <conditionalFormatting sqref="F1">
    <cfRule type="expression" priority="2" dxfId="0" stopIfTrue="1">
      <formula>ISERROR('Рейтинг2010 ветераны'!$J$8)</formula>
    </cfRule>
  </conditionalFormatting>
  <hyperlinks>
    <hyperlink ref="B3" r:id="rId1" display="Толмачёв Александр"/>
    <hyperlink ref="C3" r:id="rId2" display="ATol"/>
    <hyperlink ref="B9" r:id="rId3" display="Виндерских Евгений"/>
    <hyperlink ref="C9" r:id="rId4" display="Eugen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="85" zoomScaleNormal="85" zoomScaleSheetLayoutView="10" workbookViewId="0" topLeftCell="A1">
      <selection activeCell="B7" sqref="B7"/>
    </sheetView>
  </sheetViews>
  <sheetFormatPr defaultColWidth="10.00390625" defaultRowHeight="12.75"/>
  <cols>
    <col min="1" max="1" width="10.25390625" style="25" customWidth="1"/>
    <col min="2" max="2" width="24.125" style="25" customWidth="1"/>
    <col min="3" max="3" width="10.25390625" style="25" customWidth="1"/>
    <col min="4" max="4" width="12.125" style="25" customWidth="1"/>
    <col min="5" max="9" width="10.25390625" style="25" customWidth="1"/>
    <col min="10" max="16384" width="10.00390625" style="5" customWidth="1"/>
  </cols>
  <sheetData>
    <row r="1" spans="1:9" ht="39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</row>
    <row r="2" spans="1:9" ht="12.75">
      <c r="A2" s="28">
        <v>1</v>
      </c>
      <c r="B2" s="13" t="s">
        <v>373</v>
      </c>
      <c r="C2" s="13"/>
      <c r="D2" s="13"/>
      <c r="E2" s="13" t="s">
        <v>14</v>
      </c>
      <c r="F2" s="29">
        <f>SUM(I2:Q2)</f>
        <v>200</v>
      </c>
      <c r="G2" s="15">
        <v>1</v>
      </c>
      <c r="H2" s="30">
        <f>F2/G2</f>
        <v>200</v>
      </c>
      <c r="I2" s="17">
        <f ca="1">IF(ISERROR(INDIRECT((ADDRESS(MATCH($B2,'Этап I'!$B:$B,0),6,4,1,"Этап I")))),"-",INDIRECT((ADDRESS(MATCH($B2,'Этап I'!$B:$B,0),6,4,1,"Этап I"))))</f>
        <v>200</v>
      </c>
    </row>
    <row r="3" spans="1:9" ht="12.75">
      <c r="A3" s="28">
        <v>2</v>
      </c>
      <c r="B3" s="13" t="s">
        <v>294</v>
      </c>
      <c r="C3" s="13"/>
      <c r="D3" s="13"/>
      <c r="E3" s="13" t="s">
        <v>14</v>
      </c>
      <c r="F3" s="29">
        <f>SUM(I3:Q3)</f>
        <v>170</v>
      </c>
      <c r="G3" s="15">
        <v>1</v>
      </c>
      <c r="H3" s="30">
        <f>F3/G3</f>
        <v>170</v>
      </c>
      <c r="I3" s="17">
        <f ca="1">IF(ISERROR(INDIRECT((ADDRESS(MATCH($B3,'Этап I'!$B:$B,0),6,4,1,"Этап I")))),"-",INDIRECT((ADDRESS(MATCH($B3,'Этап I'!$B:$B,0),6,4,1,"Этап I"))))</f>
        <v>170</v>
      </c>
    </row>
    <row r="4" spans="1:9" ht="12.75">
      <c r="A4" s="28">
        <v>3</v>
      </c>
      <c r="B4" s="13" t="s">
        <v>232</v>
      </c>
      <c r="C4" s="13"/>
      <c r="D4" s="13"/>
      <c r="E4" s="13" t="s">
        <v>14</v>
      </c>
      <c r="F4" s="29">
        <f>SUM(I4:Q4)</f>
        <v>150</v>
      </c>
      <c r="G4" s="15">
        <v>1</v>
      </c>
      <c r="H4" s="30">
        <f>F4/G4</f>
        <v>150</v>
      </c>
      <c r="I4" s="17">
        <f ca="1">IF(ISERROR(INDIRECT((ADDRESS(MATCH($B4,'Этап I'!$B:$B,0),6,4,1,"Этап I")))),"-",INDIRECT((ADDRESS(MATCH($B4,'Этап I'!$B:$B,0),6,4,1,"Этап I"))))</f>
        <v>150</v>
      </c>
    </row>
    <row r="5" spans="1:9" ht="12.75">
      <c r="A5" s="28">
        <v>4</v>
      </c>
      <c r="B5" s="13" t="s">
        <v>225</v>
      </c>
      <c r="C5" s="13"/>
      <c r="D5" s="13"/>
      <c r="E5" s="13" t="s">
        <v>14</v>
      </c>
      <c r="F5" s="29">
        <f>SUM(I5:Q5)</f>
        <v>140</v>
      </c>
      <c r="G5" s="15">
        <v>1</v>
      </c>
      <c r="H5" s="30">
        <f>F5/G5</f>
        <v>140</v>
      </c>
      <c r="I5" s="17">
        <f ca="1">IF(ISERROR(INDIRECT((ADDRESS(MATCH($B5,'Этап I'!$B:$B,0),6,4,1,"Этап I")))),"-",INDIRECT((ADDRESS(MATCH($B5,'Этап I'!$B:$B,0),6,4,1,"Этап I"))))</f>
        <v>140</v>
      </c>
    </row>
    <row r="6" spans="1:9" ht="12.75">
      <c r="A6" s="28">
        <v>5</v>
      </c>
      <c r="B6" s="13" t="s">
        <v>374</v>
      </c>
      <c r="C6" s="13"/>
      <c r="D6" s="13"/>
      <c r="E6" s="13" t="s">
        <v>14</v>
      </c>
      <c r="F6" s="29">
        <f>SUM(I6:Q6)</f>
        <v>130</v>
      </c>
      <c r="G6" s="15">
        <v>1</v>
      </c>
      <c r="H6" s="30">
        <f>F6/G6</f>
        <v>130</v>
      </c>
      <c r="I6" s="17">
        <f ca="1">IF(ISERROR(INDIRECT((ADDRESS(MATCH($B6,'Этап I'!$B:$B,0),6,4,1,"Этап I")))),"-",INDIRECT((ADDRESS(MATCH($B6,'Этап I'!$B:$B,0),6,4,1,"Этап I"))))</f>
        <v>130</v>
      </c>
    </row>
  </sheetData>
  <sheetProtection selectLockedCells="1" selectUnlockedCells="1"/>
  <conditionalFormatting sqref="F1">
    <cfRule type="expression" priority="1" dxfId="0" stopIfTrue="1">
      <formula>ISERROR('Рейтинг2010 юноши'!$J$12)</formula>
    </cfRule>
  </conditionalFormatting>
  <conditionalFormatting sqref="E1 G1:H1">
    <cfRule type="expression" priority="2" dxfId="0" stopIfTrue="1">
      <formula>ISERROR('Рейтинг2010 юноши'!$J$12)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9"/>
  <sheetViews>
    <sheetView zoomScaleSheetLayoutView="10" workbookViewId="0" topLeftCell="A1">
      <selection activeCell="G86" sqref="G86"/>
    </sheetView>
  </sheetViews>
  <sheetFormatPr defaultColWidth="9.00390625" defaultRowHeight="12.75"/>
  <cols>
    <col min="1" max="1" width="11.75390625" style="25" customWidth="1"/>
    <col min="2" max="2" width="24.375" style="25" customWidth="1"/>
    <col min="3" max="3" width="11.375" style="25" customWidth="1"/>
    <col min="4" max="5" width="17.875" style="25" customWidth="1"/>
    <col min="6" max="6" width="9.125" style="25" customWidth="1"/>
    <col min="7" max="7" width="14.125" style="25" customWidth="1"/>
    <col min="8" max="8" width="18.00390625" style="25" customWidth="1"/>
    <col min="9" max="16384" width="9.00390625" style="5" customWidth="1"/>
  </cols>
  <sheetData>
    <row r="1" spans="1:8" ht="48" customHeight="1">
      <c r="A1" s="34" t="s">
        <v>375</v>
      </c>
      <c r="B1" s="34"/>
      <c r="C1" s="34"/>
      <c r="D1" s="34"/>
      <c r="E1" s="34"/>
      <c r="F1" s="34"/>
      <c r="G1" s="34"/>
      <c r="H1" s="35"/>
    </row>
    <row r="3" spans="1:8" ht="12.75">
      <c r="A3" s="36" t="s">
        <v>376</v>
      </c>
      <c r="B3" s="36" t="s">
        <v>377</v>
      </c>
      <c r="C3" s="37"/>
      <c r="D3" s="37"/>
      <c r="E3" s="37"/>
      <c r="F3" s="37"/>
      <c r="G3" s="37"/>
      <c r="H3" s="37"/>
    </row>
    <row r="4" spans="1:7" ht="12.75">
      <c r="A4" s="37" t="s">
        <v>378</v>
      </c>
      <c r="B4" s="37" t="s">
        <v>1</v>
      </c>
      <c r="C4" s="37" t="s">
        <v>2</v>
      </c>
      <c r="D4" s="37" t="s">
        <v>379</v>
      </c>
      <c r="E4" s="37" t="s">
        <v>4</v>
      </c>
      <c r="F4" s="38" t="s">
        <v>380</v>
      </c>
      <c r="G4" s="37" t="s">
        <v>381</v>
      </c>
    </row>
    <row r="5" spans="1:7" ht="12.75">
      <c r="A5" s="25">
        <v>1</v>
      </c>
      <c r="B5" s="39" t="s">
        <v>382</v>
      </c>
      <c r="C5" s="39" t="s">
        <v>12</v>
      </c>
      <c r="D5" s="23"/>
      <c r="E5" s="23" t="s">
        <v>14</v>
      </c>
      <c r="F5" s="40">
        <f>очки!$B$4</f>
        <v>200</v>
      </c>
      <c r="G5" s="25" t="str">
        <f>IF(ISERROR(MATCH($B5,'Рейтинг2010 мужской'!#REF!,0)),"нет в списках","есть")</f>
        <v>есть</v>
      </c>
    </row>
    <row r="6" spans="1:7" ht="12.75">
      <c r="A6" s="25">
        <v>2</v>
      </c>
      <c r="B6" s="39" t="s">
        <v>20</v>
      </c>
      <c r="C6" s="39" t="s">
        <v>21</v>
      </c>
      <c r="D6" s="23"/>
      <c r="E6" s="23" t="s">
        <v>23</v>
      </c>
      <c r="F6" s="40">
        <f>очки!$B$5</f>
        <v>170</v>
      </c>
      <c r="G6" s="25" t="str">
        <f>IF(ISERROR(MATCH($B6,'Рейтинг2010 мужской'!#REF!,0)),"нет в списках","есть")</f>
        <v>есть</v>
      </c>
    </row>
    <row r="7" spans="1:7" ht="12.75">
      <c r="A7" s="25">
        <v>3</v>
      </c>
      <c r="B7" s="39" t="s">
        <v>15</v>
      </c>
      <c r="C7" s="39" t="s">
        <v>16</v>
      </c>
      <c r="D7" s="23"/>
      <c r="E7" s="23" t="s">
        <v>17</v>
      </c>
      <c r="F7" s="40">
        <f>очки!$B$6</f>
        <v>150</v>
      </c>
      <c r="G7" s="25" t="str">
        <f>IF(ISERROR(MATCH($B7,'Рейтинг2010 мужской'!#REF!,0)),"нет в списках","есть")</f>
        <v>есть</v>
      </c>
    </row>
    <row r="8" spans="1:7" ht="12.75">
      <c r="A8" s="25">
        <v>4</v>
      </c>
      <c r="B8" s="39" t="s">
        <v>18</v>
      </c>
      <c r="C8" s="39" t="s">
        <v>19</v>
      </c>
      <c r="D8" s="23"/>
      <c r="E8" s="23" t="s">
        <v>14</v>
      </c>
      <c r="F8" s="40">
        <f>очки!$B$7</f>
        <v>140</v>
      </c>
      <c r="G8" s="25" t="str">
        <f>IF(ISERROR(MATCH($B8,'Рейтинг2010 мужской'!#REF!,0)),"нет в списках","есть")</f>
        <v>есть</v>
      </c>
    </row>
    <row r="9" spans="1:7" ht="12.75">
      <c r="A9" s="25">
        <v>5</v>
      </c>
      <c r="B9" s="39" t="s">
        <v>24</v>
      </c>
      <c r="C9" s="39" t="s">
        <v>25</v>
      </c>
      <c r="D9" s="23"/>
      <c r="E9" s="23" t="s">
        <v>14</v>
      </c>
      <c r="F9" s="40">
        <f>очки!$B$8</f>
        <v>130</v>
      </c>
      <c r="G9" s="25" t="str">
        <f>IF(ISERROR(MATCH($B9,'Рейтинг2010 мужской'!#REF!,0)),"нет в списках","есть")</f>
        <v>есть</v>
      </c>
    </row>
    <row r="10" spans="1:7" ht="12.75">
      <c r="A10" s="25">
        <v>6</v>
      </c>
      <c r="B10" s="23" t="s">
        <v>383</v>
      </c>
      <c r="C10" s="23"/>
      <c r="D10" s="23"/>
      <c r="E10" s="23" t="s">
        <v>73</v>
      </c>
      <c r="F10" s="40">
        <f>очки!$B$9</f>
        <v>120</v>
      </c>
      <c r="G10" s="25" t="str">
        <f>IF(ISERROR(MATCH($B10,'Рейтинг2010 мужской'!#REF!,0)),"нет в списках","есть")</f>
        <v>есть</v>
      </c>
    </row>
    <row r="11" spans="1:7" ht="12.75">
      <c r="A11" s="25">
        <v>7</v>
      </c>
      <c r="B11" s="23" t="s">
        <v>384</v>
      </c>
      <c r="C11" s="23"/>
      <c r="D11" s="23"/>
      <c r="E11" s="23" t="s">
        <v>14</v>
      </c>
      <c r="F11" s="40">
        <f>очки!$B$10</f>
        <v>115</v>
      </c>
      <c r="G11" s="25" t="str">
        <f>IF(ISERROR(MATCH($B11,'Рейтинг2010 мужской'!#REF!,0)),"нет в списках","есть")</f>
        <v>есть</v>
      </c>
    </row>
    <row r="12" spans="1:7" ht="12.75">
      <c r="A12" s="25">
        <v>8</v>
      </c>
      <c r="B12" s="39" t="s">
        <v>26</v>
      </c>
      <c r="C12" s="39" t="s">
        <v>27</v>
      </c>
      <c r="D12" s="23"/>
      <c r="E12" s="23" t="s">
        <v>14</v>
      </c>
      <c r="F12" s="40">
        <f>очки!$B$11</f>
        <v>110</v>
      </c>
      <c r="G12" s="25" t="str">
        <f>IF(ISERROR(MATCH($B12,'Рейтинг2010 мужской'!#REF!,0)),"нет в списках","есть")</f>
        <v>есть</v>
      </c>
    </row>
    <row r="13" spans="1:7" ht="12.75">
      <c r="A13" s="25">
        <v>9</v>
      </c>
      <c r="B13" s="23" t="s">
        <v>385</v>
      </c>
      <c r="C13" s="23"/>
      <c r="D13" s="23"/>
      <c r="E13" s="23" t="s">
        <v>14</v>
      </c>
      <c r="F13" s="40">
        <f>очки!$B$12</f>
        <v>105</v>
      </c>
      <c r="G13" s="25" t="str">
        <f>IF(ISERROR(MATCH($B13,'Рейтинг2010 мужской'!#REF!,0)),"нет в списках","есть")</f>
        <v>есть</v>
      </c>
    </row>
    <row r="14" spans="1:8" ht="12.75">
      <c r="A14" s="25">
        <v>10</v>
      </c>
      <c r="B14" s="39" t="s">
        <v>78</v>
      </c>
      <c r="C14" s="39" t="s">
        <v>79</v>
      </c>
      <c r="D14" s="23"/>
      <c r="E14" s="23" t="s">
        <v>14</v>
      </c>
      <c r="F14" s="40">
        <f>очки!$B$13</f>
        <v>100</v>
      </c>
      <c r="G14" s="25" t="str">
        <f>IF(ISERROR(MATCH($B14,'Рейтинг2010 мужской'!#REF!,0)),"нет в списках","есть")</f>
        <v>есть</v>
      </c>
      <c r="H14" s="37"/>
    </row>
    <row r="15" spans="6:8" ht="12.75">
      <c r="F15" s="40"/>
      <c r="H15" s="41"/>
    </row>
    <row r="16" ht="12.75">
      <c r="F16" s="40"/>
    </row>
    <row r="17" spans="1:7" ht="12.75">
      <c r="A17" s="36" t="s">
        <v>376</v>
      </c>
      <c r="B17" s="36" t="s">
        <v>386</v>
      </c>
      <c r="C17" s="37"/>
      <c r="D17" s="37"/>
      <c r="E17" s="37"/>
      <c r="F17" s="37"/>
      <c r="G17" s="37"/>
    </row>
    <row r="18" spans="1:7" ht="12.75">
      <c r="A18" s="37" t="s">
        <v>378</v>
      </c>
      <c r="B18" s="37" t="s">
        <v>1</v>
      </c>
      <c r="C18" s="37" t="s">
        <v>2</v>
      </c>
      <c r="D18" s="37" t="s">
        <v>379</v>
      </c>
      <c r="E18" s="37" t="s">
        <v>4</v>
      </c>
      <c r="F18" s="38" t="s">
        <v>380</v>
      </c>
      <c r="G18" s="37" t="s">
        <v>381</v>
      </c>
    </row>
    <row r="19" spans="1:7" ht="12.75">
      <c r="A19" s="25">
        <v>1</v>
      </c>
      <c r="B19" s="39" t="s">
        <v>300</v>
      </c>
      <c r="C19" s="39" t="s">
        <v>301</v>
      </c>
      <c r="D19" s="23"/>
      <c r="E19" s="23" t="s">
        <v>14</v>
      </c>
      <c r="F19" s="40">
        <f>очки!$B$4</f>
        <v>200</v>
      </c>
      <c r="G19" s="25" t="str">
        <f>IF(ISERROR(MATCH($B19,'Рейтинг2010 женский'!B:B,0)),"нет в списках","есть")</f>
        <v>есть</v>
      </c>
    </row>
    <row r="20" spans="1:7" ht="12.75">
      <c r="A20" s="25">
        <v>2</v>
      </c>
      <c r="B20" s="39" t="s">
        <v>303</v>
      </c>
      <c r="C20" s="39" t="s">
        <v>304</v>
      </c>
      <c r="D20" s="23" t="s">
        <v>305</v>
      </c>
      <c r="E20" s="23" t="s">
        <v>23</v>
      </c>
      <c r="F20" s="40">
        <f>очки!$B$5</f>
        <v>170</v>
      </c>
      <c r="G20" s="25" t="str">
        <f>IF(ISERROR(MATCH($B20,'Рейтинг2010 женский'!B:B,0)),"нет в списках","есть")</f>
        <v>есть</v>
      </c>
    </row>
    <row r="21" spans="1:7" ht="12.75">
      <c r="A21" s="25">
        <v>3</v>
      </c>
      <c r="B21" s="23" t="s">
        <v>387</v>
      </c>
      <c r="C21" s="23">
        <v>85</v>
      </c>
      <c r="D21" s="23"/>
      <c r="E21" s="23" t="s">
        <v>14</v>
      </c>
      <c r="F21" s="40">
        <f>очки!$B$6</f>
        <v>150</v>
      </c>
      <c r="G21" s="25" t="str">
        <f>IF(ISERROR(MATCH($B21,'Рейтинг2010 женский'!B:B,0)),"нет в списках","есть")</f>
        <v>есть</v>
      </c>
    </row>
    <row r="22" spans="1:7" ht="12.75">
      <c r="A22" s="25">
        <v>4</v>
      </c>
      <c r="B22" s="23" t="s">
        <v>388</v>
      </c>
      <c r="C22" s="23"/>
      <c r="D22" s="23"/>
      <c r="E22" s="23" t="s">
        <v>14</v>
      </c>
      <c r="F22" s="40">
        <f>очки!$B$7</f>
        <v>140</v>
      </c>
      <c r="G22" s="25" t="str">
        <f>IF(ISERROR(MATCH($B22,'Рейтинг2010 женский'!B:B,0)),"нет в списках","есть")</f>
        <v>есть</v>
      </c>
    </row>
    <row r="23" spans="1:7" ht="12.75">
      <c r="A23" s="25">
        <v>5</v>
      </c>
      <c r="B23" s="39" t="s">
        <v>310</v>
      </c>
      <c r="C23" s="39" t="s">
        <v>311</v>
      </c>
      <c r="D23" s="23"/>
      <c r="E23" s="23" t="s">
        <v>37</v>
      </c>
      <c r="F23" s="40">
        <f>очки!$B$8</f>
        <v>130</v>
      </c>
      <c r="G23" s="25" t="str">
        <f>IF(ISERROR(MATCH($B23,'Рейтинг2010 женский'!B:B,0)),"нет в списках","есть")</f>
        <v>есть</v>
      </c>
    </row>
    <row r="24" spans="1:7" ht="12.75">
      <c r="A24" s="25">
        <v>6</v>
      </c>
      <c r="B24" s="39" t="s">
        <v>325</v>
      </c>
      <c r="C24" s="39" t="s">
        <v>326</v>
      </c>
      <c r="D24" s="23" t="s">
        <v>209</v>
      </c>
      <c r="E24" s="23" t="s">
        <v>14</v>
      </c>
      <c r="F24" s="40">
        <f>очки!$B$9</f>
        <v>120</v>
      </c>
      <c r="G24" s="25" t="str">
        <f>IF(ISERROR(MATCH($B24,'Рейтинг2010 женский'!B:B,0)),"нет в списках","есть")</f>
        <v>есть</v>
      </c>
    </row>
    <row r="25" spans="1:7" ht="12.75">
      <c r="A25" s="25">
        <v>7</v>
      </c>
      <c r="B25" s="23" t="s">
        <v>389</v>
      </c>
      <c r="C25" s="23"/>
      <c r="D25" s="23"/>
      <c r="E25" s="23" t="s">
        <v>14</v>
      </c>
      <c r="F25" s="40">
        <f>очки!$B$10</f>
        <v>115</v>
      </c>
      <c r="G25" s="25" t="str">
        <f>IF(ISERROR(MATCH($B25,'Рейтинг2010 женский'!B:B,0)),"нет в списках","есть")</f>
        <v>есть</v>
      </c>
    </row>
    <row r="26" spans="1:8" ht="12.75">
      <c r="A26" s="25">
        <v>8</v>
      </c>
      <c r="B26" s="23" t="s">
        <v>331</v>
      </c>
      <c r="C26" s="23" t="s">
        <v>332</v>
      </c>
      <c r="D26" s="23"/>
      <c r="E26" s="23" t="s">
        <v>14</v>
      </c>
      <c r="F26" s="40">
        <f>очки!$B$11</f>
        <v>110</v>
      </c>
      <c r="G26" s="25" t="str">
        <f>IF(ISERROR(MATCH($B26,'Рейтинг2010 женский'!B:B,0)),"нет в списках","есть")</f>
        <v>есть</v>
      </c>
      <c r="H26" s="37"/>
    </row>
    <row r="27" spans="1:7" ht="12.75">
      <c r="A27" s="25">
        <v>9</v>
      </c>
      <c r="B27" s="39" t="s">
        <v>333</v>
      </c>
      <c r="C27" s="39" t="s">
        <v>334</v>
      </c>
      <c r="D27" s="23" t="s">
        <v>335</v>
      </c>
      <c r="E27" s="23" t="s">
        <v>14</v>
      </c>
      <c r="F27" s="40">
        <f>очки!$B$12</f>
        <v>105</v>
      </c>
      <c r="G27" s="25" t="str">
        <f>IF(ISERROR(MATCH($B27,'Рейтинг2010 женский'!B:B,0)),"нет в списках","есть")</f>
        <v>есть</v>
      </c>
    </row>
    <row r="28" spans="1:8" ht="12.75">
      <c r="A28" s="25">
        <v>10</v>
      </c>
      <c r="B28" s="23" t="s">
        <v>390</v>
      </c>
      <c r="C28" s="23"/>
      <c r="D28" s="23"/>
      <c r="E28" s="23" t="s">
        <v>14</v>
      </c>
      <c r="F28" s="40">
        <f>очки!$B$13</f>
        <v>100</v>
      </c>
      <c r="G28" s="25" t="str">
        <f>IF(ISERROR(MATCH($B28,'Рейтинг2010 женский'!B:B,0)),"нет в списках","есть")</f>
        <v>есть</v>
      </c>
      <c r="H28" s="37" t="s">
        <v>391</v>
      </c>
    </row>
    <row r="29" spans="1:8" ht="12.75">
      <c r="A29" s="25">
        <v>11</v>
      </c>
      <c r="B29" s="23" t="s">
        <v>392</v>
      </c>
      <c r="C29" s="23"/>
      <c r="D29" s="23"/>
      <c r="E29" s="23" t="s">
        <v>14</v>
      </c>
      <c r="F29" s="40">
        <f>F28-$H$29</f>
        <v>80.4</v>
      </c>
      <c r="G29" s="25" t="str">
        <f>IF(ISERROR(MATCH($B29,'Рейтинг2010 женский'!B:B,0)),"нет в списках","есть")</f>
        <v>есть</v>
      </c>
      <c r="H29" s="41">
        <f>(F28-очки!$B$14)/(A33-A28)</f>
        <v>19.6</v>
      </c>
    </row>
    <row r="30" spans="1:7" ht="12.75">
      <c r="A30" s="25">
        <v>12</v>
      </c>
      <c r="B30" s="23" t="s">
        <v>393</v>
      </c>
      <c r="C30" s="23"/>
      <c r="D30" s="23"/>
      <c r="E30" s="23" t="s">
        <v>14</v>
      </c>
      <c r="F30" s="40">
        <f>F29-$H$29</f>
        <v>60.800000000000004</v>
      </c>
      <c r="G30" s="25" t="str">
        <f>IF(ISERROR(MATCH($B30,'Рейтинг2010 женский'!B:B,0)),"нет в списках","есть")</f>
        <v>есть</v>
      </c>
    </row>
    <row r="31" spans="1:7" ht="12.75">
      <c r="A31" s="25">
        <v>13</v>
      </c>
      <c r="B31" s="39" t="s">
        <v>340</v>
      </c>
      <c r="C31" s="39" t="s">
        <v>341</v>
      </c>
      <c r="D31" s="23"/>
      <c r="E31" s="23" t="s">
        <v>14</v>
      </c>
      <c r="F31" s="40">
        <f>F30-$H$29</f>
        <v>41.2</v>
      </c>
      <c r="G31" s="25" t="str">
        <f>IF(ISERROR(MATCH($B31,'Рейтинг2010 женский'!B:B,0)),"нет в списках","есть")</f>
        <v>есть</v>
      </c>
    </row>
    <row r="32" spans="1:7" ht="12.75">
      <c r="A32" s="25">
        <v>14</v>
      </c>
      <c r="B32" s="23" t="s">
        <v>394</v>
      </c>
      <c r="C32" s="23"/>
      <c r="D32" s="23"/>
      <c r="E32" s="23" t="s">
        <v>14</v>
      </c>
      <c r="F32" s="40">
        <f>F31-$H$29</f>
        <v>21.6</v>
      </c>
      <c r="G32" s="25" t="str">
        <f>IF(ISERROR(MATCH($B32,'Рейтинг2010 женский'!B:B,0)),"нет в списках","есть")</f>
        <v>есть</v>
      </c>
    </row>
    <row r="33" spans="1:7" ht="12.75">
      <c r="A33" s="25">
        <v>15</v>
      </c>
      <c r="B33" s="23" t="s">
        <v>395</v>
      </c>
      <c r="C33" s="23"/>
      <c r="D33" s="23"/>
      <c r="E33" s="23" t="s">
        <v>14</v>
      </c>
      <c r="F33" s="40">
        <f>F32-$H$29</f>
        <v>2</v>
      </c>
      <c r="G33" s="25" t="str">
        <f>IF(ISERROR(MATCH($B33,'Рейтинг2010 женский'!B:B,0)),"нет в списках","есть")</f>
        <v>есть</v>
      </c>
    </row>
    <row r="34" spans="1:7" ht="12.75">
      <c r="A34" s="25">
        <v>16</v>
      </c>
      <c r="B34" s="23" t="s">
        <v>396</v>
      </c>
      <c r="C34" s="23"/>
      <c r="D34" s="23"/>
      <c r="E34" s="23" t="s">
        <v>14</v>
      </c>
      <c r="F34" s="40">
        <f>очки!B15</f>
        <v>1</v>
      </c>
      <c r="G34" s="25" t="str">
        <f>IF(ISERROR(MATCH($B34,'Рейтинг2010 женский'!B:B,0)),"нет в списках","есть")</f>
        <v>есть</v>
      </c>
    </row>
    <row r="35" spans="2:6" ht="12.75">
      <c r="B35" s="23"/>
      <c r="C35" s="23"/>
      <c r="D35" s="23"/>
      <c r="E35" s="23"/>
      <c r="F35" s="40"/>
    </row>
    <row r="38" spans="1:8" ht="12.75">
      <c r="A38" s="36" t="s">
        <v>376</v>
      </c>
      <c r="B38" s="36" t="s">
        <v>397</v>
      </c>
      <c r="C38" s="37"/>
      <c r="D38" s="37"/>
      <c r="E38" s="37"/>
      <c r="F38" s="37"/>
      <c r="G38" s="37"/>
      <c r="H38" s="37"/>
    </row>
    <row r="39" spans="1:7" ht="12.75">
      <c r="A39" s="37" t="s">
        <v>378</v>
      </c>
      <c r="B39" s="37" t="s">
        <v>1</v>
      </c>
      <c r="C39" s="37" t="s">
        <v>2</v>
      </c>
      <c r="D39" s="37" t="s">
        <v>379</v>
      </c>
      <c r="E39" s="37" t="s">
        <v>4</v>
      </c>
      <c r="F39" s="38" t="s">
        <v>380</v>
      </c>
      <c r="G39" s="37" t="s">
        <v>381</v>
      </c>
    </row>
    <row r="40" spans="1:7" ht="12.75">
      <c r="A40" s="25">
        <v>1</v>
      </c>
      <c r="B40" s="23" t="s">
        <v>398</v>
      </c>
      <c r="C40" s="23"/>
      <c r="D40" s="23"/>
      <c r="E40" s="23" t="s">
        <v>14</v>
      </c>
      <c r="F40" s="40">
        <f>очки!$C$4</f>
        <v>100</v>
      </c>
      <c r="G40" s="25" t="str">
        <f>IF(ISERROR(MATCH($B40,'Рейтинг2010 мужской'!#REF!,0)),"нет в списках","есть")</f>
        <v>есть</v>
      </c>
    </row>
    <row r="41" spans="1:7" ht="12.75">
      <c r="A41" s="25">
        <v>2</v>
      </c>
      <c r="B41" s="39" t="s">
        <v>102</v>
      </c>
      <c r="C41" s="39" t="s">
        <v>103</v>
      </c>
      <c r="D41" s="23" t="s">
        <v>104</v>
      </c>
      <c r="E41" s="23" t="s">
        <v>14</v>
      </c>
      <c r="F41" s="40">
        <f>очки!$C$5</f>
        <v>85</v>
      </c>
      <c r="G41" s="25" t="str">
        <f>IF(ISERROR(MATCH($B41,'Рейтинг2010 мужской'!#REF!,0)),"нет в списках","есть")</f>
        <v>есть</v>
      </c>
    </row>
    <row r="42" spans="1:7" ht="12.75">
      <c r="A42" s="25">
        <v>3</v>
      </c>
      <c r="B42" s="39" t="s">
        <v>32</v>
      </c>
      <c r="C42" s="39" t="s">
        <v>33</v>
      </c>
      <c r="D42" s="23"/>
      <c r="E42" s="23" t="s">
        <v>14</v>
      </c>
      <c r="F42" s="40">
        <f>очки!$C$6</f>
        <v>75</v>
      </c>
      <c r="G42" s="25" t="str">
        <f>IF(ISERROR(MATCH($B42,'Рейтинг2010 мужской'!#REF!,0)),"нет в списках","есть")</f>
        <v>есть</v>
      </c>
    </row>
    <row r="43" spans="1:7" ht="12.75">
      <c r="A43" s="25">
        <v>4</v>
      </c>
      <c r="B43" s="39" t="s">
        <v>186</v>
      </c>
      <c r="C43" s="39" t="s">
        <v>187</v>
      </c>
      <c r="D43" s="23"/>
      <c r="E43" s="23" t="s">
        <v>14</v>
      </c>
      <c r="F43" s="40">
        <f>очки!$C$7</f>
        <v>70</v>
      </c>
      <c r="G43" s="25" t="str">
        <f>IF(ISERROR(MATCH($B43,'Рейтинг2010 мужской'!#REF!,0)),"нет в списках","есть")</f>
        <v>есть</v>
      </c>
    </row>
    <row r="44" spans="1:7" ht="12.75">
      <c r="A44" s="25">
        <v>5</v>
      </c>
      <c r="B44" s="39" t="s">
        <v>51</v>
      </c>
      <c r="C44" s="39" t="s">
        <v>52</v>
      </c>
      <c r="D44" s="23"/>
      <c r="E44" s="23" t="s">
        <v>53</v>
      </c>
      <c r="F44" s="40">
        <f>очки!$C$8</f>
        <v>65</v>
      </c>
      <c r="G44" s="25" t="str">
        <f>IF(ISERROR(MATCH($B44,'Рейтинг2010 мужской'!#REF!,0)),"нет в списках","есть")</f>
        <v>есть</v>
      </c>
    </row>
    <row r="45" spans="1:7" ht="12.75">
      <c r="A45" s="25">
        <v>6</v>
      </c>
      <c r="B45" s="39" t="s">
        <v>57</v>
      </c>
      <c r="C45" s="39" t="s">
        <v>58</v>
      </c>
      <c r="D45" s="23" t="s">
        <v>59</v>
      </c>
      <c r="E45" s="23" t="s">
        <v>14</v>
      </c>
      <c r="F45" s="40">
        <f>очки!$C$9</f>
        <v>60</v>
      </c>
      <c r="G45" s="25" t="str">
        <f>IF(ISERROR(MATCH($B45,'Рейтинг2010 мужской'!#REF!,0)),"нет в списках","есть")</f>
        <v>есть</v>
      </c>
    </row>
    <row r="46" spans="1:7" ht="12.75">
      <c r="A46" s="25">
        <v>7</v>
      </c>
      <c r="B46" s="23" t="s">
        <v>399</v>
      </c>
      <c r="C46" s="23"/>
      <c r="D46" s="23"/>
      <c r="E46" s="23" t="s">
        <v>73</v>
      </c>
      <c r="F46" s="40">
        <f>очки!$C$10</f>
        <v>57.5</v>
      </c>
      <c r="G46" s="25" t="str">
        <f>IF(ISERROR(MATCH($B46,'Рейтинг2010 мужской'!#REF!,0)),"нет в списках","есть")</f>
        <v>есть</v>
      </c>
    </row>
    <row r="47" spans="1:7" ht="12.75">
      <c r="A47" s="25">
        <v>8</v>
      </c>
      <c r="B47" s="39" t="s">
        <v>192</v>
      </c>
      <c r="C47" s="39" t="s">
        <v>193</v>
      </c>
      <c r="D47" s="23"/>
      <c r="E47" s="23" t="s">
        <v>14</v>
      </c>
      <c r="F47" s="40">
        <f>очки!$C$11</f>
        <v>55</v>
      </c>
      <c r="G47" s="25" t="str">
        <f>IF(ISERROR(MATCH($B47,'Рейтинг2010 мужской'!#REF!,0)),"нет в списках","есть")</f>
        <v>есть</v>
      </c>
    </row>
    <row r="48" spans="1:7" ht="12.75">
      <c r="A48" s="25">
        <v>9</v>
      </c>
      <c r="B48" s="39" t="s">
        <v>34</v>
      </c>
      <c r="C48" s="39" t="s">
        <v>35</v>
      </c>
      <c r="D48" s="23" t="s">
        <v>36</v>
      </c>
      <c r="E48" s="23" t="s">
        <v>37</v>
      </c>
      <c r="F48" s="40">
        <f>очки!$C$12</f>
        <v>52.5</v>
      </c>
      <c r="G48" s="25" t="str">
        <f>IF(ISERROR(MATCH($B48,'Рейтинг2010 мужской'!#REF!,0)),"нет в списках","есть")</f>
        <v>есть</v>
      </c>
    </row>
    <row r="49" spans="1:8" ht="12.75">
      <c r="A49" s="25">
        <v>10</v>
      </c>
      <c r="B49" s="39" t="s">
        <v>198</v>
      </c>
      <c r="C49" s="39" t="s">
        <v>199</v>
      </c>
      <c r="D49" s="23" t="s">
        <v>200</v>
      </c>
      <c r="E49" s="23" t="s">
        <v>201</v>
      </c>
      <c r="F49" s="40">
        <f>очки!$C$13</f>
        <v>50</v>
      </c>
      <c r="G49" s="25" t="str">
        <f>IF(ISERROR(MATCH($B49,'Рейтинг2010 мужской'!#REF!,0)),"нет в списках","есть")</f>
        <v>есть</v>
      </c>
      <c r="H49" s="37" t="s">
        <v>391</v>
      </c>
    </row>
    <row r="50" spans="1:8" ht="12.75">
      <c r="A50" s="25">
        <v>11</v>
      </c>
      <c r="B50" s="39" t="s">
        <v>153</v>
      </c>
      <c r="C50" s="39" t="s">
        <v>154</v>
      </c>
      <c r="D50" s="23"/>
      <c r="E50" s="23" t="s">
        <v>14</v>
      </c>
      <c r="F50" s="40">
        <f>F49-$H$50</f>
        <v>48.310344827586206</v>
      </c>
      <c r="G50" s="25" t="str">
        <f>IF(ISERROR(MATCH($B50,'Рейтинг2010 мужской'!#REF!,0)),"нет в списках","есть")</f>
        <v>есть</v>
      </c>
      <c r="H50" s="41">
        <f>(F49-очки!$C$14)/(A78-A49)</f>
        <v>1.6896551724137931</v>
      </c>
    </row>
    <row r="51" spans="1:7" ht="12.75">
      <c r="A51" s="25">
        <v>12</v>
      </c>
      <c r="B51" s="39" t="s">
        <v>38</v>
      </c>
      <c r="C51" s="39" t="s">
        <v>39</v>
      </c>
      <c r="D51" s="23"/>
      <c r="E51" s="23" t="s">
        <v>14</v>
      </c>
      <c r="F51" s="40">
        <f>F50-$H$50</f>
        <v>46.62068965517241</v>
      </c>
      <c r="G51" s="25" t="str">
        <f>IF(ISERROR(MATCH($B51,'Рейтинг2010 мужской'!#REF!,0)),"нет в списках","есть")</f>
        <v>есть</v>
      </c>
    </row>
    <row r="52" spans="1:7" ht="12.75">
      <c r="A52" s="25">
        <v>13</v>
      </c>
      <c r="B52" s="23" t="s">
        <v>400</v>
      </c>
      <c r="C52" s="23"/>
      <c r="D52" s="23"/>
      <c r="E52" s="23" t="s">
        <v>14</v>
      </c>
      <c r="F52" s="40">
        <f>F51-$H$50</f>
        <v>44.93103448275862</v>
      </c>
      <c r="G52" s="25" t="str">
        <f>IF(ISERROR(MATCH($B52,'Рейтинг2010 мужской'!#REF!,0)),"нет в списках","есть")</f>
        <v>есть</v>
      </c>
    </row>
    <row r="53" spans="1:7" ht="12.75">
      <c r="A53" s="25">
        <v>14</v>
      </c>
      <c r="B53" s="39" t="s">
        <v>210</v>
      </c>
      <c r="C53" s="39" t="s">
        <v>211</v>
      </c>
      <c r="D53" s="23" t="s">
        <v>212</v>
      </c>
      <c r="E53" s="23" t="s">
        <v>14</v>
      </c>
      <c r="F53" s="40">
        <f>F52-$H$50</f>
        <v>43.241379310344826</v>
      </c>
      <c r="G53" s="25" t="str">
        <f>IF(ISERROR(MATCH($B53,'Рейтинг2010 мужской'!#REF!,0)),"нет в списках","есть")</f>
        <v>есть</v>
      </c>
    </row>
    <row r="54" spans="1:7" ht="12.75">
      <c r="A54" s="25">
        <v>15</v>
      </c>
      <c r="B54" s="39" t="s">
        <v>216</v>
      </c>
      <c r="C54" s="39" t="s">
        <v>217</v>
      </c>
      <c r="D54" s="23"/>
      <c r="E54" s="23" t="s">
        <v>14</v>
      </c>
      <c r="F54" s="40">
        <f>F53-$H$50</f>
        <v>41.55172413793103</v>
      </c>
      <c r="G54" s="25" t="str">
        <f>IF(ISERROR(MATCH($B54,'Рейтинг2010 мужской'!#REF!,0)),"нет в списках","есть")</f>
        <v>есть</v>
      </c>
    </row>
    <row r="55" spans="1:7" ht="12.75">
      <c r="A55" s="25">
        <v>16</v>
      </c>
      <c r="B55" s="39" t="s">
        <v>74</v>
      </c>
      <c r="C55" s="39" t="s">
        <v>75</v>
      </c>
      <c r="D55" s="23"/>
      <c r="E55" s="23" t="s">
        <v>14</v>
      </c>
      <c r="F55" s="40">
        <f>F54-$H$50</f>
        <v>39.86206896551724</v>
      </c>
      <c r="G55" s="25" t="str">
        <f>IF(ISERROR(MATCH($B55,'Рейтинг2010 мужской'!#REF!,0)),"нет в списках","есть")</f>
        <v>есть</v>
      </c>
    </row>
    <row r="56" spans="1:7" ht="12.75">
      <c r="A56" s="25">
        <v>17</v>
      </c>
      <c r="B56" s="39" t="s">
        <v>167</v>
      </c>
      <c r="C56" s="39" t="s">
        <v>168</v>
      </c>
      <c r="D56" s="23"/>
      <c r="E56" s="23" t="s">
        <v>14</v>
      </c>
      <c r="F56" s="40">
        <f>F55-$H$50</f>
        <v>38.172413793103445</v>
      </c>
      <c r="G56" s="25" t="str">
        <f>IF(ISERROR(MATCH($B56,'Рейтинг2010 мужской'!#REF!,0)),"нет в списках","есть")</f>
        <v>есть</v>
      </c>
    </row>
    <row r="57" spans="1:7" ht="12.75">
      <c r="A57" s="25">
        <v>18</v>
      </c>
      <c r="B57" s="23" t="s">
        <v>401</v>
      </c>
      <c r="C57" s="23"/>
      <c r="D57" s="23"/>
      <c r="E57" s="23" t="s">
        <v>14</v>
      </c>
      <c r="F57" s="40">
        <f>F56-$H$50</f>
        <v>36.48275862068965</v>
      </c>
      <c r="G57" s="25" t="str">
        <f>IF(ISERROR(MATCH($B57,'Рейтинг2010 мужской'!#REF!,0)),"нет в списках","есть")</f>
        <v>есть</v>
      </c>
    </row>
    <row r="58" spans="1:7" ht="12.75">
      <c r="A58" s="25">
        <v>19</v>
      </c>
      <c r="B58" s="39" t="s">
        <v>49</v>
      </c>
      <c r="C58" s="39" t="s">
        <v>50</v>
      </c>
      <c r="D58" s="23"/>
      <c r="E58" s="23" t="s">
        <v>14</v>
      </c>
      <c r="F58" s="40">
        <f>F57-$H$50</f>
        <v>34.79310344827586</v>
      </c>
      <c r="G58" s="25" t="str">
        <f>IF(ISERROR(MATCH($B58,'Рейтинг2010 мужской'!#REF!,0)),"нет в списках","есть")</f>
        <v>есть</v>
      </c>
    </row>
    <row r="59" spans="1:7" ht="12.75">
      <c r="A59" s="25">
        <v>20</v>
      </c>
      <c r="B59" s="23" t="s">
        <v>402</v>
      </c>
      <c r="C59" s="23"/>
      <c r="D59" s="23"/>
      <c r="E59" s="23" t="s">
        <v>14</v>
      </c>
      <c r="F59" s="40">
        <f>F58-$H$50</f>
        <v>33.103448275862064</v>
      </c>
      <c r="G59" s="25" t="str">
        <f>IF(ISERROR(MATCH($B59,'Рейтинг2010 мужской'!#REF!,0)),"нет в списках","есть")</f>
        <v>есть</v>
      </c>
    </row>
    <row r="60" spans="1:7" ht="12.75">
      <c r="A60" s="25">
        <v>21</v>
      </c>
      <c r="B60" s="39" t="s">
        <v>67</v>
      </c>
      <c r="C60" s="39" t="s">
        <v>68</v>
      </c>
      <c r="D60" s="23"/>
      <c r="E60" s="23" t="s">
        <v>14</v>
      </c>
      <c r="F60" s="40">
        <f>F59-$H$50</f>
        <v>31.41379310344827</v>
      </c>
      <c r="G60" s="25" t="str">
        <f>IF(ISERROR(MATCH($B60,'Рейтинг2010 мужской'!#REF!,0)),"нет в списках","есть")</f>
        <v>есть</v>
      </c>
    </row>
    <row r="61" spans="1:7" ht="12.75">
      <c r="A61" s="25">
        <v>22</v>
      </c>
      <c r="B61" s="39" t="s">
        <v>136</v>
      </c>
      <c r="C61" s="39" t="s">
        <v>137</v>
      </c>
      <c r="D61" s="23"/>
      <c r="E61" s="23" t="s">
        <v>14</v>
      </c>
      <c r="F61" s="40">
        <f>F60-$H$50</f>
        <v>29.724137931034477</v>
      </c>
      <c r="G61" s="25" t="str">
        <f>IF(ISERROR(MATCH($B61,'Рейтинг2010 мужской'!#REF!,0)),"нет в списках","есть")</f>
        <v>есть</v>
      </c>
    </row>
    <row r="62" spans="1:7" ht="12.75">
      <c r="A62" s="25">
        <v>23</v>
      </c>
      <c r="B62" s="23" t="s">
        <v>403</v>
      </c>
      <c r="C62" s="23"/>
      <c r="D62" s="23"/>
      <c r="E62" s="23" t="s">
        <v>48</v>
      </c>
      <c r="F62" s="40">
        <f>F61-$H$50</f>
        <v>28.034482758620683</v>
      </c>
      <c r="G62" s="25" t="str">
        <f>IF(ISERROR(MATCH($B62,'Рейтинг2010 мужской'!#REF!,0)),"нет в списках","есть")</f>
        <v>есть</v>
      </c>
    </row>
    <row r="63" spans="1:7" ht="12.75">
      <c r="A63" s="25">
        <v>24</v>
      </c>
      <c r="B63" s="23" t="s">
        <v>404</v>
      </c>
      <c r="C63" s="23"/>
      <c r="D63" s="23"/>
      <c r="E63" s="23" t="s">
        <v>14</v>
      </c>
      <c r="F63" s="40">
        <f>F62-$H$50</f>
        <v>26.34482758620689</v>
      </c>
      <c r="G63" s="25" t="str">
        <f>IF(ISERROR(MATCH($B63,'Рейтинг2010 мужской'!#REF!,0)),"нет в списках","есть")</f>
        <v>есть</v>
      </c>
    </row>
    <row r="64" spans="1:7" ht="12.75">
      <c r="A64" s="25">
        <v>25</v>
      </c>
      <c r="B64" s="39" t="s">
        <v>94</v>
      </c>
      <c r="C64" s="39" t="s">
        <v>95</v>
      </c>
      <c r="D64" s="23"/>
      <c r="E64" s="23" t="s">
        <v>14</v>
      </c>
      <c r="F64" s="40">
        <f>F63-$H$50</f>
        <v>24.655172413793096</v>
      </c>
      <c r="G64" s="25" t="str">
        <f>IF(ISERROR(MATCH($B64,'Рейтинг2010 мужской'!#REF!,0)),"нет в списках","есть")</f>
        <v>есть</v>
      </c>
    </row>
    <row r="65" spans="1:7" ht="12.75">
      <c r="A65" s="25">
        <v>26</v>
      </c>
      <c r="B65" s="23" t="s">
        <v>405</v>
      </c>
      <c r="C65" s="23"/>
      <c r="D65" s="23"/>
      <c r="E65" s="23" t="s">
        <v>14</v>
      </c>
      <c r="F65" s="40">
        <f>F64-$H$50</f>
        <v>22.965517241379303</v>
      </c>
      <c r="G65" s="25" t="str">
        <f>IF(ISERROR(MATCH($B65,'Рейтинг2010 мужской'!#REF!,0)),"нет в списках","есть")</f>
        <v>есть</v>
      </c>
    </row>
    <row r="66" spans="1:7" ht="12.75">
      <c r="A66" s="25">
        <v>27</v>
      </c>
      <c r="B66" s="23" t="s">
        <v>406</v>
      </c>
      <c r="C66" s="23"/>
      <c r="D66" s="23"/>
      <c r="E66" s="23" t="s">
        <v>14</v>
      </c>
      <c r="F66" s="40">
        <f>F65-$H$50</f>
        <v>21.27586206896551</v>
      </c>
      <c r="G66" s="25" t="str">
        <f>IF(ISERROR(MATCH($B66,'Рейтинг2010 мужской'!#REF!,0)),"нет в списках","есть")</f>
        <v>есть</v>
      </c>
    </row>
    <row r="67" spans="1:7" ht="12.75">
      <c r="A67" s="25">
        <v>28</v>
      </c>
      <c r="B67" s="23" t="s">
        <v>407</v>
      </c>
      <c r="C67" s="23"/>
      <c r="D67" s="23"/>
      <c r="E67" s="23" t="s">
        <v>14</v>
      </c>
      <c r="F67" s="40">
        <f>F66-$H$50</f>
        <v>19.586206896551715</v>
      </c>
      <c r="G67" s="25" t="str">
        <f>IF(ISERROR(MATCH($B67,'Рейтинг2010 мужской'!#REF!,0)),"нет в списках","есть")</f>
        <v>есть</v>
      </c>
    </row>
    <row r="68" spans="1:7" ht="12.75">
      <c r="A68" s="25">
        <v>29</v>
      </c>
      <c r="B68" s="39" t="s">
        <v>171</v>
      </c>
      <c r="C68" s="39" t="s">
        <v>172</v>
      </c>
      <c r="D68" s="23"/>
      <c r="E68" s="23" t="s">
        <v>14</v>
      </c>
      <c r="F68" s="40">
        <f>F67-$H$50</f>
        <v>17.89655172413792</v>
      </c>
      <c r="G68" s="25" t="str">
        <f>IF(ISERROR(MATCH($B68,'Рейтинг2010 мужской'!#REF!,0)),"нет в списках","есть")</f>
        <v>есть</v>
      </c>
    </row>
    <row r="69" spans="1:7" ht="12.75">
      <c r="A69" s="25">
        <v>30</v>
      </c>
      <c r="B69" s="39" t="s">
        <v>221</v>
      </c>
      <c r="C69" s="39" t="s">
        <v>222</v>
      </c>
      <c r="D69" s="23"/>
      <c r="E69" s="23" t="s">
        <v>14</v>
      </c>
      <c r="F69" s="40">
        <f>F68-$H$50</f>
        <v>16.206896551724128</v>
      </c>
      <c r="G69" s="25" t="str">
        <f>IF(ISERROR(MATCH($B69,'Рейтинг2010 мужской'!#REF!,0)),"нет в списках","есть")</f>
        <v>есть</v>
      </c>
    </row>
    <row r="70" spans="1:7" ht="12.75">
      <c r="A70" s="25">
        <v>31</v>
      </c>
      <c r="B70" s="39" t="s">
        <v>243</v>
      </c>
      <c r="C70" s="39" t="s">
        <v>244</v>
      </c>
      <c r="D70" s="23"/>
      <c r="E70" s="23" t="s">
        <v>14</v>
      </c>
      <c r="F70" s="40">
        <f>F69-$H$50</f>
        <v>14.517241379310335</v>
      </c>
      <c r="G70" s="25" t="str">
        <f>IF(ISERROR(MATCH($B70,'Рейтинг2010 мужской'!#REF!,0)),"нет в списках","есть")</f>
        <v>есть</v>
      </c>
    </row>
    <row r="71" spans="1:7" ht="12.75">
      <c r="A71" s="25">
        <v>32</v>
      </c>
      <c r="B71" s="39" t="s">
        <v>184</v>
      </c>
      <c r="C71" s="39" t="s">
        <v>185</v>
      </c>
      <c r="D71" s="23"/>
      <c r="E71" s="23" t="s">
        <v>14</v>
      </c>
      <c r="F71" s="40">
        <f>F70-$H$50</f>
        <v>12.827586206896541</v>
      </c>
      <c r="G71" s="25" t="str">
        <f>IF(ISERROR(MATCH($B71,'Рейтинг2010 мужской'!#REF!,0)),"нет в списках","есть")</f>
        <v>есть</v>
      </c>
    </row>
    <row r="72" spans="1:7" ht="12.75">
      <c r="A72" s="25">
        <v>33</v>
      </c>
      <c r="B72" s="23" t="s">
        <v>408</v>
      </c>
      <c r="C72" s="23"/>
      <c r="D72" s="23"/>
      <c r="E72" s="23" t="s">
        <v>14</v>
      </c>
      <c r="F72" s="40">
        <f>F71-$H$50</f>
        <v>11.137931034482747</v>
      </c>
      <c r="G72" s="25" t="str">
        <f>IF(ISERROR(MATCH($B72,'Рейтинг2010 мужской'!#REF!,0)),"нет в списках","есть")</f>
        <v>есть</v>
      </c>
    </row>
    <row r="73" spans="1:7" ht="12.75">
      <c r="A73" s="25">
        <v>34</v>
      </c>
      <c r="B73" s="23" t="s">
        <v>409</v>
      </c>
      <c r="C73" s="23"/>
      <c r="D73" s="23"/>
      <c r="E73" s="23" t="s">
        <v>14</v>
      </c>
      <c r="F73" s="40">
        <f>F72-$H$50</f>
        <v>9.448275862068954</v>
      </c>
      <c r="G73" s="25" t="str">
        <f>IF(ISERROR(MATCH($B73,'Рейтинг2010 мужской'!#REF!,0)),"нет в списках","есть")</f>
        <v>есть</v>
      </c>
    </row>
    <row r="74" spans="1:7" ht="12.75">
      <c r="A74" s="25">
        <v>35</v>
      </c>
      <c r="B74" s="23" t="s">
        <v>410</v>
      </c>
      <c r="C74" s="23"/>
      <c r="D74" s="23"/>
      <c r="E74" s="23" t="s">
        <v>14</v>
      </c>
      <c r="F74" s="40">
        <f>F73-$H$50</f>
        <v>7.75862068965516</v>
      </c>
      <c r="G74" s="25" t="str">
        <f>IF(ISERROR(MATCH($B74,'Рейтинг2010 мужской'!#REF!,0)),"нет в списках","есть")</f>
        <v>есть</v>
      </c>
    </row>
    <row r="75" spans="1:7" ht="12.75">
      <c r="A75" s="25">
        <v>36</v>
      </c>
      <c r="B75" s="39" t="s">
        <v>259</v>
      </c>
      <c r="C75" s="39" t="s">
        <v>260</v>
      </c>
      <c r="D75" s="23"/>
      <c r="E75" s="23" t="s">
        <v>14</v>
      </c>
      <c r="F75" s="40">
        <f>F74-$H$50</f>
        <v>6.068965517241367</v>
      </c>
      <c r="G75" s="25" t="str">
        <f>IF(ISERROR(MATCH($B75,'Рейтинг2010 мужской'!#REF!,0)),"нет в списках","есть")</f>
        <v>есть</v>
      </c>
    </row>
    <row r="76" spans="1:7" ht="12.75">
      <c r="A76" s="25">
        <v>37</v>
      </c>
      <c r="B76" s="39" t="s">
        <v>263</v>
      </c>
      <c r="C76" s="39" t="s">
        <v>264</v>
      </c>
      <c r="D76" s="23"/>
      <c r="E76" s="23" t="s">
        <v>14</v>
      </c>
      <c r="F76" s="40">
        <f>F75-$H$50</f>
        <v>4.379310344827573</v>
      </c>
      <c r="G76" s="25" t="str">
        <f>IF(ISERROR(MATCH($B76,'Рейтинг2010 мужской'!#REF!,0)),"нет в списках","есть")</f>
        <v>есть</v>
      </c>
    </row>
    <row r="77" spans="1:7" ht="12.75">
      <c r="A77" s="25">
        <v>38</v>
      </c>
      <c r="B77" s="39" t="s">
        <v>165</v>
      </c>
      <c r="C77" s="39" t="s">
        <v>166</v>
      </c>
      <c r="D77" s="23"/>
      <c r="E77" s="23" t="s">
        <v>14</v>
      </c>
      <c r="F77" s="40">
        <f>F76-$H$50</f>
        <v>2.68965517241378</v>
      </c>
      <c r="G77" s="25" t="str">
        <f>IF(ISERROR(MATCH($B77,'Рейтинг2010 мужской'!#REF!,0)),"нет в списках","есть")</f>
        <v>есть</v>
      </c>
    </row>
    <row r="78" spans="1:7" ht="12.75">
      <c r="A78" s="25">
        <v>39</v>
      </c>
      <c r="B78" s="39" t="s">
        <v>282</v>
      </c>
      <c r="C78" s="39" t="s">
        <v>283</v>
      </c>
      <c r="D78" s="23"/>
      <c r="E78" s="23" t="s">
        <v>14</v>
      </c>
      <c r="F78" s="40">
        <f>F77-$H$50</f>
        <v>0.9999999999999867</v>
      </c>
      <c r="G78" s="25" t="str">
        <f>IF(ISERROR(MATCH($B78,'Рейтинг2010 мужской'!#REF!,0)),"нет в списках","есть")</f>
        <v>есть</v>
      </c>
    </row>
    <row r="79" spans="1:7" ht="12.75">
      <c r="A79" s="25">
        <v>40</v>
      </c>
      <c r="B79" s="23" t="s">
        <v>411</v>
      </c>
      <c r="C79" s="23"/>
      <c r="D79" s="23"/>
      <c r="E79" s="23" t="s">
        <v>14</v>
      </c>
      <c r="F79" s="40">
        <f>очки!C15</f>
        <v>0.5</v>
      </c>
      <c r="G79" s="25" t="str">
        <f>IF(ISERROR(MATCH($B79,'Рейтинг2010 мужской'!#REF!,0)),"нет в списках","есть")</f>
        <v>есть</v>
      </c>
    </row>
    <row r="80" spans="1:7" ht="12.75">
      <c r="A80" s="25">
        <v>41</v>
      </c>
      <c r="B80" s="23" t="s">
        <v>412</v>
      </c>
      <c r="C80" s="23"/>
      <c r="D80" s="23"/>
      <c r="E80" s="23" t="s">
        <v>14</v>
      </c>
      <c r="F80" s="40">
        <f>очки!C15</f>
        <v>0.5</v>
      </c>
      <c r="G80" s="25" t="str">
        <f>IF(ISERROR(MATCH($B80,'Рейтинг2010 мужской'!#REF!,0)),"нет в списках","есть")</f>
        <v>есть</v>
      </c>
    </row>
    <row r="81" spans="2:7" ht="12.75">
      <c r="B81" s="39" t="s">
        <v>40</v>
      </c>
      <c r="C81" s="39" t="s">
        <v>41</v>
      </c>
      <c r="D81" s="23"/>
      <c r="E81" s="23" t="s">
        <v>14</v>
      </c>
      <c r="F81" s="40">
        <v>65</v>
      </c>
      <c r="G81" s="25" t="str">
        <f>IF(ISERROR(MATCH($B81,'Рейтинг2010 мужской'!#REF!,0)),"нет в списках","есть")</f>
        <v>есть</v>
      </c>
    </row>
    <row r="82" spans="2:7" ht="12.75">
      <c r="B82" s="39" t="s">
        <v>76</v>
      </c>
      <c r="C82" s="39"/>
      <c r="D82" s="23"/>
      <c r="E82" s="23" t="s">
        <v>14</v>
      </c>
      <c r="F82" s="40">
        <v>41.6</v>
      </c>
      <c r="G82" s="25" t="str">
        <f>IF(ISERROR(MATCH($B82,'Рейтинг2010 мужской'!#REF!,0)),"нет в списках","есть")</f>
        <v>есть</v>
      </c>
    </row>
    <row r="83" spans="2:7" ht="12.75">
      <c r="B83" s="23" t="s">
        <v>413</v>
      </c>
      <c r="C83" s="23"/>
      <c r="D83" s="23"/>
      <c r="E83" s="23" t="s">
        <v>14</v>
      </c>
      <c r="F83" s="40">
        <v>6.1</v>
      </c>
      <c r="G83" s="25" t="str">
        <f>IF(ISERROR(MATCH($B83,'Рейтинг2010 мужской'!#REF!,0)),"нет в списках","есть")</f>
        <v>есть</v>
      </c>
    </row>
    <row r="84" spans="1:7" ht="12.75">
      <c r="A84" s="36" t="s">
        <v>376</v>
      </c>
      <c r="B84" s="36" t="s">
        <v>414</v>
      </c>
      <c r="C84" s="37"/>
      <c r="D84" s="37"/>
      <c r="E84" s="37"/>
      <c r="F84" s="37"/>
      <c r="G84" s="37"/>
    </row>
    <row r="85" spans="1:7" ht="12.75">
      <c r="A85" s="37" t="s">
        <v>378</v>
      </c>
      <c r="B85" s="37" t="s">
        <v>1</v>
      </c>
      <c r="C85" s="37" t="s">
        <v>2</v>
      </c>
      <c r="D85" s="37" t="s">
        <v>379</v>
      </c>
      <c r="E85" s="37" t="s">
        <v>4</v>
      </c>
      <c r="F85" s="38" t="s">
        <v>380</v>
      </c>
      <c r="G85" s="37" t="s">
        <v>381</v>
      </c>
    </row>
    <row r="86" spans="1:7" ht="12.75">
      <c r="A86" s="25">
        <v>1</v>
      </c>
      <c r="B86" s="39" t="s">
        <v>348</v>
      </c>
      <c r="C86" s="39" t="s">
        <v>349</v>
      </c>
      <c r="D86" s="23"/>
      <c r="E86" s="23" t="s">
        <v>14</v>
      </c>
      <c r="F86" s="40">
        <f>очки!$B$4</f>
        <v>200</v>
      </c>
      <c r="G86" s="25" t="str">
        <f>IF(ISERROR(MATCH($B86,'Рейтинг2010 ветераны'!B:B,0)),"нет в списках","есть")</f>
        <v>есть</v>
      </c>
    </row>
    <row r="87" spans="1:7" ht="12.75">
      <c r="A87" s="25">
        <v>2</v>
      </c>
      <c r="B87" s="23" t="s">
        <v>359</v>
      </c>
      <c r="C87" s="23"/>
      <c r="D87" s="23"/>
      <c r="E87" s="23" t="s">
        <v>14</v>
      </c>
      <c r="F87" s="40">
        <f>очки!$B$5</f>
        <v>170</v>
      </c>
      <c r="G87" s="25" t="str">
        <f>IF(ISERROR(MATCH($B87,'Рейтинг2010 ветераны'!B:B,0)),"нет в списках","есть")</f>
        <v>есть</v>
      </c>
    </row>
    <row r="88" spans="2:6" ht="12.75">
      <c r="B88" s="23"/>
      <c r="C88" s="23"/>
      <c r="D88" s="23"/>
      <c r="E88" s="23"/>
      <c r="F88" s="40"/>
    </row>
    <row r="89" spans="2:6" ht="12.75">
      <c r="B89" s="23"/>
      <c r="C89" s="23"/>
      <c r="D89" s="23"/>
      <c r="E89" s="23"/>
      <c r="F89" s="40"/>
    </row>
    <row r="90" spans="2:6" ht="12.75">
      <c r="B90" s="23"/>
      <c r="C90" s="23"/>
      <c r="D90" s="23"/>
      <c r="E90" s="23"/>
      <c r="F90" s="40"/>
    </row>
    <row r="91" spans="2:6" ht="12.75">
      <c r="B91" s="39"/>
      <c r="C91" s="39"/>
      <c r="D91" s="23"/>
      <c r="E91" s="23"/>
      <c r="F91" s="40"/>
    </row>
    <row r="92" spans="2:6" ht="12.75">
      <c r="B92" s="39"/>
      <c r="C92" s="39"/>
      <c r="D92" s="23"/>
      <c r="E92" s="23"/>
      <c r="F92" s="40"/>
    </row>
    <row r="93" spans="1:7" ht="12.75">
      <c r="A93" s="36" t="s">
        <v>376</v>
      </c>
      <c r="B93" s="36" t="s">
        <v>415</v>
      </c>
      <c r="C93" s="37"/>
      <c r="D93" s="37"/>
      <c r="E93" s="37"/>
      <c r="F93" s="37"/>
      <c r="G93" s="37"/>
    </row>
    <row r="94" spans="1:7" ht="12.75">
      <c r="A94" s="37" t="s">
        <v>378</v>
      </c>
      <c r="B94" s="37" t="s">
        <v>1</v>
      </c>
      <c r="C94" s="37" t="s">
        <v>2</v>
      </c>
      <c r="D94" s="37" t="s">
        <v>379</v>
      </c>
      <c r="E94" s="37" t="s">
        <v>4</v>
      </c>
      <c r="F94" s="38" t="s">
        <v>380</v>
      </c>
      <c r="G94" s="37" t="s">
        <v>381</v>
      </c>
    </row>
    <row r="95" spans="1:7" ht="12.75">
      <c r="A95" s="25">
        <v>1</v>
      </c>
      <c r="B95" s="23" t="s">
        <v>416</v>
      </c>
      <c r="C95" s="23"/>
      <c r="D95" s="23"/>
      <c r="E95" s="23" t="s">
        <v>14</v>
      </c>
      <c r="F95" s="40">
        <f>очки!$B$4</f>
        <v>200</v>
      </c>
      <c r="G95" s="25" t="str">
        <f>IF(ISERROR(MATCH($B95,'Рейтинг2010 юноши'!B:B,0)),"нет в списках","есть")</f>
        <v>есть</v>
      </c>
    </row>
    <row r="96" spans="1:7" ht="12.75">
      <c r="A96" s="25">
        <v>2</v>
      </c>
      <c r="B96" s="23" t="s">
        <v>417</v>
      </c>
      <c r="C96" s="23"/>
      <c r="D96" s="23"/>
      <c r="E96" s="23" t="s">
        <v>14</v>
      </c>
      <c r="F96" s="40">
        <f>очки!$B$5</f>
        <v>170</v>
      </c>
      <c r="G96" s="25" t="str">
        <f>IF(ISERROR(MATCH($B96,'Рейтинг2010 юноши'!B:B,0)),"нет в списках","есть")</f>
        <v>есть</v>
      </c>
    </row>
    <row r="97" spans="1:7" ht="12.75">
      <c r="A97" s="25">
        <v>3</v>
      </c>
      <c r="B97" s="23" t="s">
        <v>418</v>
      </c>
      <c r="C97" s="23"/>
      <c r="D97" s="23"/>
      <c r="E97" s="23" t="s">
        <v>14</v>
      </c>
      <c r="F97" s="40">
        <f>очки!$B$6</f>
        <v>150</v>
      </c>
      <c r="G97" s="25" t="str">
        <f>IF(ISERROR(MATCH($B97,'Рейтинг2010 юноши'!B:B,0)),"нет в списках","есть")</f>
        <v>есть</v>
      </c>
    </row>
    <row r="98" spans="1:7" ht="12.75">
      <c r="A98" s="25">
        <v>4</v>
      </c>
      <c r="B98" s="23" t="s">
        <v>419</v>
      </c>
      <c r="C98" s="23"/>
      <c r="D98" s="23"/>
      <c r="E98" s="23" t="s">
        <v>14</v>
      </c>
      <c r="F98" s="40">
        <f>очки!$B$7</f>
        <v>140</v>
      </c>
      <c r="G98" s="25" t="str">
        <f>IF(ISERROR(MATCH($B98,'Рейтинг2010 юноши'!B:B,0)),"нет в списках","есть")</f>
        <v>есть</v>
      </c>
    </row>
    <row r="99" spans="1:7" ht="12.75">
      <c r="A99" s="25">
        <v>5</v>
      </c>
      <c r="B99" s="23" t="s">
        <v>420</v>
      </c>
      <c r="C99" s="23"/>
      <c r="D99" s="23"/>
      <c r="E99" s="23" t="s">
        <v>14</v>
      </c>
      <c r="F99" s="40">
        <f>очки!$B$8</f>
        <v>130</v>
      </c>
      <c r="G99" s="25" t="str">
        <f>IF(ISERROR(MATCH($B99,'Рейтинг2010 юноши'!B:B,0)),"нет в списках","есть")</f>
        <v>есть</v>
      </c>
    </row>
  </sheetData>
  <sheetProtection selectLockedCells="1" selectUnlockedCells="1"/>
  <mergeCells count="1">
    <mergeCell ref="A1:G1"/>
  </mergeCells>
  <hyperlinks>
    <hyperlink ref="B5" r:id="rId1" display="симоненко сергей"/>
    <hyperlink ref="C5" r:id="rId2" display="simaha"/>
    <hyperlink ref="B6" r:id="rId3" display="Усольцев Алексей"/>
    <hyperlink ref="C6" r:id="rId4" display="ded"/>
    <hyperlink ref="B7" r:id="rId5" display="Коновец Николай"/>
    <hyperlink ref="C7" r:id="rId6" display="kolianchik"/>
    <hyperlink ref="B8" r:id="rId7" display="Довбий Денис"/>
    <hyperlink ref="C8" r:id="rId8" display="Loki"/>
    <hyperlink ref="B9" r:id="rId9" display="Кузяшин Кирилл"/>
    <hyperlink ref="C9" r:id="rId10" display="xorg"/>
    <hyperlink ref="B12" r:id="rId11" display="Залозный Станислав"/>
    <hyperlink ref="C12" r:id="rId12" display="Станислав"/>
    <hyperlink ref="B14" r:id="rId13" display="Кащенко Дмитрий"/>
    <hyperlink ref="C14" r:id="rId14" display="dmitry_"/>
    <hyperlink ref="B19" r:id="rId15" display="Коломиец Надежда"/>
    <hyperlink ref="C19" r:id="rId16" display="Lucky"/>
    <hyperlink ref="B20" r:id="rId17" display="Вергелес Анна"/>
    <hyperlink ref="C20" r:id="rId18" display="Nuna"/>
    <hyperlink ref="B23" r:id="rId19" display="Буракова Екатерина"/>
    <hyperlink ref="C23" r:id="rId20" display="Ket"/>
    <hyperlink ref="B24" r:id="rId21" display="Середенко Юлия"/>
    <hyperlink ref="C24" r:id="rId22" display="Жаклин"/>
    <hyperlink ref="B27" r:id="rId23" display="Мишевская Таня"/>
    <hyperlink ref="C27" r:id="rId24" display="gestiya"/>
    <hyperlink ref="B31" r:id="rId25" display="Хохлова Светлана"/>
    <hyperlink ref="C31" r:id="rId26" display="alfa-beta"/>
    <hyperlink ref="B41" r:id="rId27" display="Никольский Евгений"/>
    <hyperlink ref="C41" r:id="rId28" display="Niko_moto"/>
    <hyperlink ref="B42" r:id="rId29" display="Калыман Юрий"/>
    <hyperlink ref="C42" r:id="rId30" display="Yourasich"/>
    <hyperlink ref="B43" r:id="rId31" display="Якименко Игорь"/>
    <hyperlink ref="C43" r:id="rId32" display="IgorOK"/>
    <hyperlink ref="B44" r:id="rId33" display="Серрано Христос"/>
    <hyperlink ref="C44" r:id="rId34" display="ChristosGTR"/>
    <hyperlink ref="B45" r:id="rId35" display="Машкевич Леонид"/>
    <hyperlink ref="C45" r:id="rId36" display="specter"/>
    <hyperlink ref="B47" r:id="rId37" display="Бережной Александр"/>
    <hyperlink ref="C47" r:id="rId38" display="Berezhnoy"/>
    <hyperlink ref="B48" r:id="rId39" display="Гуменюк Сергей"/>
    <hyperlink ref="C48" r:id="rId40" display="nils_tisebe"/>
    <hyperlink ref="B49" r:id="rId41" display="Шевчук Александр"/>
    <hyperlink ref="C49" r:id="rId42" display="Lexys25"/>
    <hyperlink ref="B50" r:id="rId43" display="Байков Дмитрий"/>
    <hyperlink ref="C50" r:id="rId44" display="-Д и з е л ь-"/>
    <hyperlink ref="B51" r:id="rId45" display="Криворучко Александр"/>
    <hyperlink ref="C51" r:id="rId46" display="KAA"/>
    <hyperlink ref="B53" r:id="rId47" display="Трофимов Артем"/>
    <hyperlink ref="C53" r:id="rId48" display="Trafer"/>
    <hyperlink ref="B54" r:id="rId49" display="Казыдуб Юрий"/>
    <hyperlink ref="C54" r:id="rId50" display="yusik"/>
    <hyperlink ref="B55" r:id="rId51" display="Чернобровкин Роман"/>
    <hyperlink ref="C55" r:id="rId52" display="romka-04"/>
    <hyperlink ref="B56" r:id="rId53" display="Ахмедов Дмитрий"/>
    <hyperlink ref="C56" r:id="rId54" display="Mitya"/>
    <hyperlink ref="B58" r:id="rId55" display="Фомин Виталик"/>
    <hyperlink ref="C58" r:id="rId56" display="Sart"/>
    <hyperlink ref="B60" r:id="rId57" display="Демченко Виталий"/>
    <hyperlink ref="C60" r:id="rId58" display="Vetal"/>
    <hyperlink ref="B61" r:id="rId59" display="Бортников Александр"/>
    <hyperlink ref="C61" r:id="rId60" display="Космонавт"/>
    <hyperlink ref="B64" r:id="rId61" display="Кучер Владислав"/>
    <hyperlink ref="C64" r:id="rId62" display="Mikerin"/>
    <hyperlink ref="B68" r:id="rId63" display="Добриловский Михаил"/>
    <hyperlink ref="C68" r:id="rId64" display="Mykhailo"/>
    <hyperlink ref="B69" r:id="rId65" display="Денисов Егор"/>
    <hyperlink ref="C69" r:id="rId66" display="cement"/>
    <hyperlink ref="B70" r:id="rId67" display="Борисов Денис"/>
    <hyperlink ref="C70" r:id="rId68" display="veloshizoid"/>
    <hyperlink ref="B71" r:id="rId69" display="Zamaruev Dmitry"/>
    <hyperlink ref="C71" r:id="rId70" display="Avenger"/>
    <hyperlink ref="B75" r:id="rId71" display="Сугробов Владимир"/>
    <hyperlink ref="C75" r:id="rId72" display="svs"/>
    <hyperlink ref="B76" r:id="rId73" display="Орищенко Алексей"/>
    <hyperlink ref="C76" r:id="rId74" display="leha2000"/>
    <hyperlink ref="B77" r:id="rId75" display="Свищёв Александр"/>
    <hyperlink ref="C77" r:id="rId76" display="sanyabike"/>
    <hyperlink ref="B78" r:id="rId77" display="Юрченко Леонид"/>
    <hyperlink ref="C78" r:id="rId78" display="nocturne"/>
    <hyperlink ref="B81" r:id="rId79" display="Протас Евгений"/>
    <hyperlink ref="C81" r:id="rId80" display="jeka_73"/>
    <hyperlink ref="B86" r:id="rId81" display="Толмачёв Александр"/>
    <hyperlink ref="C86" r:id="rId82" display="ATol"/>
  </hyperlinks>
  <printOptions/>
  <pageMargins left="0.75" right="0.75" top="1" bottom="1" header="0.5" footer="0.5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1"/>
  <sheetViews>
    <sheetView zoomScaleSheetLayoutView="10" workbookViewId="0" topLeftCell="A1">
      <selection activeCell="F27" sqref="F27"/>
    </sheetView>
  </sheetViews>
  <sheetFormatPr defaultColWidth="9.00390625" defaultRowHeight="12.75"/>
  <cols>
    <col min="1" max="1" width="11.75390625" style="25" customWidth="1"/>
    <col min="2" max="2" width="24.375" style="25" customWidth="1"/>
    <col min="3" max="3" width="11.375" style="25" customWidth="1"/>
    <col min="4" max="5" width="17.875" style="25" customWidth="1"/>
    <col min="6" max="6" width="9.125" style="25" customWidth="1"/>
    <col min="7" max="7" width="14.125" style="25" customWidth="1"/>
    <col min="8" max="8" width="18.00390625" style="25" customWidth="1"/>
    <col min="9" max="16384" width="9.00390625" style="5" customWidth="1"/>
  </cols>
  <sheetData>
    <row r="1" spans="1:8" ht="48" customHeight="1">
      <c r="A1" s="34" t="s">
        <v>375</v>
      </c>
      <c r="B1" s="34"/>
      <c r="C1" s="34"/>
      <c r="D1" s="34"/>
      <c r="E1" s="34"/>
      <c r="F1" s="34"/>
      <c r="G1" s="34"/>
      <c r="H1" s="35"/>
    </row>
    <row r="3" spans="1:8" ht="12.75">
      <c r="A3" s="36" t="s">
        <v>376</v>
      </c>
      <c r="B3" s="36" t="s">
        <v>377</v>
      </c>
      <c r="C3" s="37"/>
      <c r="D3" s="37"/>
      <c r="E3" s="37"/>
      <c r="F3" s="37"/>
      <c r="G3" s="37"/>
      <c r="H3" s="37"/>
    </row>
    <row r="4" spans="1:7" ht="12.75">
      <c r="A4" s="37" t="s">
        <v>378</v>
      </c>
      <c r="B4" s="37" t="s">
        <v>1</v>
      </c>
      <c r="C4" s="37" t="s">
        <v>2</v>
      </c>
      <c r="D4" s="37" t="s">
        <v>379</v>
      </c>
      <c r="E4" s="37" t="s">
        <v>4</v>
      </c>
      <c r="F4" s="38" t="s">
        <v>380</v>
      </c>
      <c r="G4" s="37" t="s">
        <v>381</v>
      </c>
    </row>
    <row r="5" spans="1:7" ht="12.75">
      <c r="A5" s="25">
        <v>1</v>
      </c>
      <c r="B5" s="42" t="s">
        <v>11</v>
      </c>
      <c r="C5" s="42" t="s">
        <v>12</v>
      </c>
      <c r="D5" s="42" t="s">
        <v>421</v>
      </c>
      <c r="E5" s="43" t="s">
        <v>14</v>
      </c>
      <c r="F5" s="40">
        <f>очки!$B$4</f>
        <v>200</v>
      </c>
      <c r="G5" s="25" t="str">
        <f>IF(ISERROR(MATCH($B5,'Рейтинг2010 мужской'!#REF!,0)),"нет в списках","есть")</f>
        <v>есть</v>
      </c>
    </row>
    <row r="6" spans="1:7" ht="12.75">
      <c r="A6" s="25">
        <v>2</v>
      </c>
      <c r="B6" s="42" t="s">
        <v>63</v>
      </c>
      <c r="C6" s="42" t="s">
        <v>64</v>
      </c>
      <c r="D6" s="42" t="s">
        <v>65</v>
      </c>
      <c r="E6" s="43" t="s">
        <v>66</v>
      </c>
      <c r="F6" s="40">
        <f>очки!$B$5</f>
        <v>170</v>
      </c>
      <c r="G6" s="25" t="str">
        <f>IF(ISERROR(MATCH($B6,'Рейтинг2010 мужской'!#REF!,0)),"нет в списках","есть")</f>
        <v>есть</v>
      </c>
    </row>
    <row r="7" spans="1:7" ht="12.75">
      <c r="A7" s="25">
        <v>3</v>
      </c>
      <c r="B7" s="42" t="s">
        <v>90</v>
      </c>
      <c r="C7" s="42" t="s">
        <v>91</v>
      </c>
      <c r="D7" s="42" t="s">
        <v>89</v>
      </c>
      <c r="E7" s="43" t="s">
        <v>56</v>
      </c>
      <c r="F7" s="40">
        <f>очки!$B$6</f>
        <v>150</v>
      </c>
      <c r="G7" s="25" t="str">
        <f>IF(ISERROR(MATCH($B7,'Рейтинг2010 мужской'!#REF!,0)),"нет в списках","есть")</f>
        <v>есть</v>
      </c>
    </row>
    <row r="8" spans="1:7" ht="12.75">
      <c r="A8" s="25">
        <v>4</v>
      </c>
      <c r="B8" s="42" t="s">
        <v>18</v>
      </c>
      <c r="C8" s="42" t="s">
        <v>19</v>
      </c>
      <c r="D8" s="42"/>
      <c r="E8" s="43" t="s">
        <v>14</v>
      </c>
      <c r="F8" s="40">
        <f>очки!$B$7</f>
        <v>140</v>
      </c>
      <c r="G8" s="25" t="str">
        <f>IF(ISERROR(MATCH($B8,'Рейтинг2010 мужской'!#REF!,0)),"нет в списках","есть")</f>
        <v>есть</v>
      </c>
    </row>
    <row r="9" spans="1:7" ht="12.75">
      <c r="A9" s="25">
        <v>5</v>
      </c>
      <c r="B9" s="42" t="s">
        <v>105</v>
      </c>
      <c r="C9" s="42" t="s">
        <v>106</v>
      </c>
      <c r="D9" s="42" t="s">
        <v>107</v>
      </c>
      <c r="E9" s="43" t="s">
        <v>83</v>
      </c>
      <c r="F9" s="40">
        <f>очки!$B$8</f>
        <v>130</v>
      </c>
      <c r="G9" s="25" t="str">
        <f>IF(ISERROR(MATCH($B9,'Рейтинг2010 мужской'!#REF!,0)),"нет в списках","есть")</f>
        <v>есть</v>
      </c>
    </row>
    <row r="10" spans="1:7" ht="12.75">
      <c r="A10" s="25">
        <v>6</v>
      </c>
      <c r="B10" s="42" t="s">
        <v>15</v>
      </c>
      <c r="C10" s="42" t="s">
        <v>16</v>
      </c>
      <c r="D10" s="42"/>
      <c r="E10" s="43" t="s">
        <v>17</v>
      </c>
      <c r="F10" s="40">
        <f>очки!$B$9</f>
        <v>120</v>
      </c>
      <c r="G10" s="25" t="str">
        <f>IF(ISERROR(MATCH($B10,'Рейтинг2010 мужской'!#REF!,0)),"нет в списках","есть")</f>
        <v>есть</v>
      </c>
    </row>
    <row r="11" spans="1:8" ht="12.75">
      <c r="A11" s="25">
        <v>7</v>
      </c>
      <c r="B11" s="42" t="s">
        <v>127</v>
      </c>
      <c r="C11" s="42" t="s">
        <v>128</v>
      </c>
      <c r="D11" s="42" t="s">
        <v>89</v>
      </c>
      <c r="E11" s="43" t="s">
        <v>56</v>
      </c>
      <c r="F11" s="40">
        <f>очки!$B$10</f>
        <v>115</v>
      </c>
      <c r="G11" s="25" t="str">
        <f>IF(ISERROR(MATCH($B11,'Рейтинг2010 мужской'!#REF!,0)),"нет в списках","есть")</f>
        <v>есть</v>
      </c>
      <c r="H11" s="37" t="s">
        <v>391</v>
      </c>
    </row>
    <row r="12" spans="1:8" ht="12.75">
      <c r="A12" s="25">
        <v>8</v>
      </c>
      <c r="B12" s="42" t="s">
        <v>138</v>
      </c>
      <c r="C12" s="42"/>
      <c r="D12" s="42"/>
      <c r="E12" s="43" t="s">
        <v>48</v>
      </c>
      <c r="F12" s="40">
        <f>очки!$B$11</f>
        <v>110</v>
      </c>
      <c r="G12" s="25" t="str">
        <f>IF(ISERROR(MATCH($B12,'Рейтинг2010 мужской'!#REF!,0)),"нет в списках","есть")</f>
        <v>есть</v>
      </c>
      <c r="H12" s="41">
        <f>(F14-очки!$B$14)/(A22-A14)</f>
        <v>12.25</v>
      </c>
    </row>
    <row r="13" spans="1:7" ht="12.75">
      <c r="A13" s="25">
        <v>9</v>
      </c>
      <c r="B13" s="42" t="s">
        <v>143</v>
      </c>
      <c r="C13" s="42" t="s">
        <v>144</v>
      </c>
      <c r="D13" s="42"/>
      <c r="E13" s="43" t="s">
        <v>145</v>
      </c>
      <c r="F13" s="40">
        <f>очки!$B$12</f>
        <v>105</v>
      </c>
      <c r="G13" s="25" t="str">
        <f>IF(ISERROR(MATCH($B13,'Рейтинг2010 мужской'!#REF!,0)),"нет в списках","есть")</f>
        <v>есть</v>
      </c>
    </row>
    <row r="14" spans="1:8" ht="12.75">
      <c r="A14" s="25">
        <v>10</v>
      </c>
      <c r="B14" s="42" t="s">
        <v>148</v>
      </c>
      <c r="C14" s="42" t="s">
        <v>149</v>
      </c>
      <c r="D14" s="42" t="s">
        <v>150</v>
      </c>
      <c r="E14" s="43" t="s">
        <v>48</v>
      </c>
      <c r="F14" s="40">
        <f>очки!$B$13</f>
        <v>100</v>
      </c>
      <c r="G14" s="25" t="str">
        <f>IF(ISERROR(MATCH($B14,'Рейтинг2010 мужской'!#REF!,0)),"нет в списках","есть")</f>
        <v>есть</v>
      </c>
      <c r="H14" s="37"/>
    </row>
    <row r="15" spans="1:8" ht="12.75">
      <c r="A15" s="25">
        <v>11</v>
      </c>
      <c r="B15" s="42" t="s">
        <v>139</v>
      </c>
      <c r="C15" s="42" t="s">
        <v>140</v>
      </c>
      <c r="D15" s="42" t="s">
        <v>141</v>
      </c>
      <c r="E15" s="43" t="s">
        <v>142</v>
      </c>
      <c r="F15" s="40">
        <f>F14-$H$12</f>
        <v>87.75</v>
      </c>
      <c r="G15" s="25" t="str">
        <f>IF(ISERROR(MATCH($B15,'Рейтинг2010 мужской'!#REF!,0)),"нет в списках","есть")</f>
        <v>есть</v>
      </c>
      <c r="H15" s="37"/>
    </row>
    <row r="16" spans="1:8" ht="12.75">
      <c r="A16" s="25">
        <v>12</v>
      </c>
      <c r="B16" s="42" t="s">
        <v>178</v>
      </c>
      <c r="C16" s="42" t="s">
        <v>179</v>
      </c>
      <c r="D16" s="42"/>
      <c r="E16" s="43" t="s">
        <v>14</v>
      </c>
      <c r="F16" s="40">
        <f>F15-$H$12</f>
        <v>75.5</v>
      </c>
      <c r="G16" s="25" t="str">
        <f>IF(ISERROR(MATCH($B16,'Рейтинг2010 мужской'!#REF!,0)),"нет в списках","есть")</f>
        <v>есть</v>
      </c>
      <c r="H16" s="37"/>
    </row>
    <row r="17" spans="1:8" ht="12.75">
      <c r="A17" s="25">
        <v>13</v>
      </c>
      <c r="B17" s="42" t="s">
        <v>173</v>
      </c>
      <c r="C17" s="42" t="s">
        <v>174</v>
      </c>
      <c r="D17" s="42" t="s">
        <v>175</v>
      </c>
      <c r="E17" s="43" t="s">
        <v>73</v>
      </c>
      <c r="F17" s="40">
        <f>F16-$H$12</f>
        <v>63.25</v>
      </c>
      <c r="G17" s="25" t="str">
        <f>IF(ISERROR(MATCH($B17,'Рейтинг2010 мужской'!#REF!,0)),"нет в списках","есть")</f>
        <v>есть</v>
      </c>
      <c r="H17" s="37"/>
    </row>
    <row r="18" spans="1:8" ht="12.75">
      <c r="A18" s="25">
        <v>14</v>
      </c>
      <c r="B18" s="42" t="s">
        <v>196</v>
      </c>
      <c r="C18" s="42" t="s">
        <v>197</v>
      </c>
      <c r="D18" s="42" t="s">
        <v>150</v>
      </c>
      <c r="E18" s="43" t="s">
        <v>48</v>
      </c>
      <c r="F18" s="40">
        <f>F17-$H$12</f>
        <v>51</v>
      </c>
      <c r="G18" s="25" t="str">
        <f>IF(ISERROR(MATCH($B18,'Рейтинг2010 мужской'!#REF!,0)),"нет в списках","есть")</f>
        <v>есть</v>
      </c>
      <c r="H18" s="37"/>
    </row>
    <row r="19" spans="1:8" ht="12.75">
      <c r="A19" s="25">
        <v>15</v>
      </c>
      <c r="B19" s="42" t="s">
        <v>219</v>
      </c>
      <c r="C19" s="42" t="s">
        <v>220</v>
      </c>
      <c r="D19" s="42" t="s">
        <v>89</v>
      </c>
      <c r="E19" s="43" t="s">
        <v>56</v>
      </c>
      <c r="F19" s="40">
        <f>F18-$H$12</f>
        <v>38.75</v>
      </c>
      <c r="G19" s="25" t="str">
        <f>IF(ISERROR(MATCH($B19,'Рейтинг2010 мужской'!#REF!,0)),"нет в списках","есть")</f>
        <v>есть</v>
      </c>
      <c r="H19" s="37"/>
    </row>
    <row r="20" spans="1:8" ht="12.75">
      <c r="A20" s="25">
        <v>16</v>
      </c>
      <c r="B20" s="42" t="s">
        <v>235</v>
      </c>
      <c r="C20" s="42" t="s">
        <v>236</v>
      </c>
      <c r="D20" s="42"/>
      <c r="E20" s="43" t="s">
        <v>14</v>
      </c>
      <c r="F20" s="40">
        <f>F19-$H$12</f>
        <v>26.5</v>
      </c>
      <c r="G20" s="25" t="str">
        <f>IF(ISERROR(MATCH($B20,'Рейтинг2010 мужской'!#REF!,0)),"нет в списках","есть")</f>
        <v>есть</v>
      </c>
      <c r="H20" s="37"/>
    </row>
    <row r="21" spans="1:8" ht="12.75">
      <c r="A21" s="25">
        <v>17</v>
      </c>
      <c r="B21" s="42" t="s">
        <v>245</v>
      </c>
      <c r="C21" s="42" t="s">
        <v>246</v>
      </c>
      <c r="D21" s="42" t="s">
        <v>150</v>
      </c>
      <c r="E21" s="43" t="s">
        <v>48</v>
      </c>
      <c r="F21" s="40">
        <f>F20-$H$12</f>
        <v>14.25</v>
      </c>
      <c r="G21" s="25" t="str">
        <f>IF(ISERROR(MATCH($B21,'Рейтинг2010 мужской'!#REF!,0)),"нет в списках","есть")</f>
        <v>есть</v>
      </c>
      <c r="H21" s="37"/>
    </row>
    <row r="22" spans="1:8" ht="12.75">
      <c r="A22" s="25">
        <v>18</v>
      </c>
      <c r="B22" s="42" t="s">
        <v>267</v>
      </c>
      <c r="C22" s="42"/>
      <c r="D22" s="42"/>
      <c r="E22" s="43" t="s">
        <v>268</v>
      </c>
      <c r="F22" s="40">
        <f>F21-$H$12</f>
        <v>2</v>
      </c>
      <c r="G22" s="25" t="str">
        <f>IF(ISERROR(MATCH($B22,'Рейтинг2010 мужской'!#REF!,0)),"нет в списках","есть")</f>
        <v>есть</v>
      </c>
      <c r="H22" s="37"/>
    </row>
    <row r="23" spans="1:8" ht="12.75">
      <c r="A23" s="25">
        <v>19</v>
      </c>
      <c r="B23" s="42" t="s">
        <v>278</v>
      </c>
      <c r="C23" s="42" t="s">
        <v>279</v>
      </c>
      <c r="D23" s="42" t="s">
        <v>280</v>
      </c>
      <c r="E23" s="43" t="s">
        <v>281</v>
      </c>
      <c r="F23" s="40">
        <f>очки!$B$15</f>
        <v>1</v>
      </c>
      <c r="G23" s="25" t="str">
        <f>IF(ISERROR(MATCH($B23,'Рейтинг2010 мужской'!#REF!,0)),"нет в списках","есть")</f>
        <v>есть</v>
      </c>
      <c r="H23" s="37"/>
    </row>
    <row r="24" spans="1:8" ht="12.75">
      <c r="A24" s="25">
        <v>20</v>
      </c>
      <c r="B24" s="42" t="s">
        <v>274</v>
      </c>
      <c r="C24" s="42"/>
      <c r="D24" s="42" t="s">
        <v>150</v>
      </c>
      <c r="E24" s="43" t="s">
        <v>48</v>
      </c>
      <c r="F24" s="40">
        <f>очки!$B$15</f>
        <v>1</v>
      </c>
      <c r="G24" s="25" t="str">
        <f>IF(ISERROR(MATCH($B24,'Рейтинг2010 мужской'!#REF!,0)),"нет в списках","есть")</f>
        <v>есть</v>
      </c>
      <c r="H24" s="37"/>
    </row>
    <row r="25" spans="1:8" ht="12.75">
      <c r="A25" s="25">
        <v>21</v>
      </c>
      <c r="B25" s="44" t="s">
        <v>24</v>
      </c>
      <c r="C25" s="44" t="s">
        <v>25</v>
      </c>
      <c r="D25" s="44"/>
      <c r="E25" s="45" t="s">
        <v>14</v>
      </c>
      <c r="F25" s="40">
        <f>очки!$B$15</f>
        <v>1</v>
      </c>
      <c r="G25" s="25" t="str">
        <f>IF(ISERROR(MATCH($B25,'Рейтинг2010 мужской'!#REF!,0)),"нет в списках","есть")</f>
        <v>есть</v>
      </c>
      <c r="H25" s="37"/>
    </row>
    <row r="26" spans="2:8" ht="12.75">
      <c r="B26" s="42"/>
      <c r="C26" s="42"/>
      <c r="D26" s="42"/>
      <c r="E26" s="43"/>
      <c r="F26" s="40"/>
      <c r="H26" s="37"/>
    </row>
    <row r="27" spans="2:8" ht="12.75">
      <c r="B27" s="44"/>
      <c r="C27" s="44"/>
      <c r="D27" s="44"/>
      <c r="E27" s="45"/>
      <c r="F27" s="40"/>
      <c r="H27" s="37"/>
    </row>
    <row r="28" spans="6:8" ht="12.75">
      <c r="F28" s="40"/>
      <c r="H28" s="41"/>
    </row>
    <row r="29" ht="12.75">
      <c r="F29" s="40"/>
    </row>
    <row r="30" spans="1:7" ht="12.75">
      <c r="A30" s="36" t="s">
        <v>376</v>
      </c>
      <c r="B30" s="36" t="s">
        <v>422</v>
      </c>
      <c r="C30" s="37"/>
      <c r="D30" s="37"/>
      <c r="E30" s="37"/>
      <c r="F30" s="37"/>
      <c r="G30" s="37"/>
    </row>
    <row r="31" spans="1:7" ht="12.75">
      <c r="A31" s="37" t="s">
        <v>378</v>
      </c>
      <c r="B31" s="37" t="s">
        <v>1</v>
      </c>
      <c r="C31" s="37" t="s">
        <v>2</v>
      </c>
      <c r="D31" s="37" t="s">
        <v>379</v>
      </c>
      <c r="E31" s="37" t="s">
        <v>4</v>
      </c>
      <c r="F31" s="38" t="s">
        <v>380</v>
      </c>
      <c r="G31" s="37" t="s">
        <v>381</v>
      </c>
    </row>
    <row r="32" spans="1:7" ht="12.75">
      <c r="A32" s="25">
        <v>1</v>
      </c>
      <c r="B32" s="46" t="s">
        <v>300</v>
      </c>
      <c r="C32" s="46" t="s">
        <v>301</v>
      </c>
      <c r="D32" s="46"/>
      <c r="E32" s="47" t="s">
        <v>14</v>
      </c>
      <c r="F32" s="40">
        <f>очки!$B$4</f>
        <v>200</v>
      </c>
      <c r="G32" s="25" t="str">
        <f>IF(ISERROR(MATCH($B32,'Рейтинг2010 женский'!B:B,0)),"нет в списках","есть")</f>
        <v>есть</v>
      </c>
    </row>
    <row r="33" spans="1:7" ht="12.75">
      <c r="A33" s="25">
        <v>2</v>
      </c>
      <c r="B33" s="42" t="s">
        <v>306</v>
      </c>
      <c r="C33" s="42" t="s">
        <v>423</v>
      </c>
      <c r="D33" s="42"/>
      <c r="E33" s="43" t="s">
        <v>14</v>
      </c>
      <c r="F33" s="40">
        <f>очки!$B$5</f>
        <v>170</v>
      </c>
      <c r="G33" s="25" t="str">
        <f>IF(ISERROR(MATCH($B33,'Рейтинг2010 женский'!B:B,0)),"нет в списках","есть")</f>
        <v>есть</v>
      </c>
    </row>
    <row r="34" spans="1:7" ht="12.75">
      <c r="A34" s="25">
        <v>3</v>
      </c>
      <c r="B34" s="44" t="s">
        <v>314</v>
      </c>
      <c r="C34" s="44" t="s">
        <v>315</v>
      </c>
      <c r="D34" s="44" t="s">
        <v>316</v>
      </c>
      <c r="E34" s="45" t="s">
        <v>83</v>
      </c>
      <c r="F34" s="40">
        <f>очки!$B$6</f>
        <v>150</v>
      </c>
      <c r="G34" s="25" t="str">
        <f>IF(ISERROR(MATCH($B34,'Рейтинг2010 женский'!B:B,0)),"нет в списках","есть")</f>
        <v>есть</v>
      </c>
    </row>
    <row r="35" spans="2:6" ht="12.75">
      <c r="B35" s="23"/>
      <c r="C35" s="23"/>
      <c r="D35" s="23"/>
      <c r="E35" s="23"/>
      <c r="F35" s="40"/>
    </row>
    <row r="36" spans="2:6" ht="12.75">
      <c r="B36" s="23"/>
      <c r="C36" s="23"/>
      <c r="D36" s="23"/>
      <c r="E36" s="23"/>
      <c r="F36" s="40"/>
    </row>
    <row r="37" spans="1:7" ht="12.75">
      <c r="A37" s="36" t="s">
        <v>376</v>
      </c>
      <c r="B37" s="36" t="s">
        <v>386</v>
      </c>
      <c r="C37" s="37"/>
      <c r="D37" s="37"/>
      <c r="E37" s="37"/>
      <c r="F37" s="37"/>
      <c r="G37" s="37"/>
    </row>
    <row r="38" spans="1:7" ht="12.75">
      <c r="A38" s="37" t="s">
        <v>378</v>
      </c>
      <c r="B38" s="37" t="s">
        <v>1</v>
      </c>
      <c r="C38" s="37" t="s">
        <v>2</v>
      </c>
      <c r="D38" s="37" t="s">
        <v>379</v>
      </c>
      <c r="E38" s="37" t="s">
        <v>4</v>
      </c>
      <c r="F38" s="38" t="s">
        <v>380</v>
      </c>
      <c r="G38" s="37" t="s">
        <v>381</v>
      </c>
    </row>
    <row r="39" spans="1:8" ht="12.75">
      <c r="A39" s="25">
        <v>1</v>
      </c>
      <c r="B39" s="46" t="s">
        <v>302</v>
      </c>
      <c r="C39" s="46" t="s">
        <v>424</v>
      </c>
      <c r="D39" s="46"/>
      <c r="E39" s="47" t="s">
        <v>14</v>
      </c>
      <c r="F39" s="40">
        <f>очки!$C$4</f>
        <v>100</v>
      </c>
      <c r="G39" s="25" t="str">
        <f>IF(ISERROR(MATCH($B39,'Рейтинг2010 женский'!B:B,0)),"нет в списках","есть")</f>
        <v>есть</v>
      </c>
      <c r="H39" s="37"/>
    </row>
    <row r="40" spans="1:7" ht="12.75">
      <c r="A40" s="25">
        <v>2</v>
      </c>
      <c r="B40" s="42" t="s">
        <v>307</v>
      </c>
      <c r="C40" s="42"/>
      <c r="D40" s="42"/>
      <c r="E40" s="43" t="s">
        <v>56</v>
      </c>
      <c r="F40" s="40">
        <f>очки!$C$5</f>
        <v>85</v>
      </c>
      <c r="G40" s="25" t="str">
        <f>IF(ISERROR(MATCH($B40,'Рейтинг2010 женский'!B:B,0)),"нет в списках","есть")</f>
        <v>есть</v>
      </c>
    </row>
    <row r="41" spans="1:8" ht="12.75">
      <c r="A41" s="25">
        <v>3</v>
      </c>
      <c r="B41" s="42" t="s">
        <v>310</v>
      </c>
      <c r="C41" s="42" t="s">
        <v>311</v>
      </c>
      <c r="D41" s="42"/>
      <c r="E41" s="43" t="s">
        <v>37</v>
      </c>
      <c r="F41" s="40">
        <f>очки!$C$6</f>
        <v>75</v>
      </c>
      <c r="G41" s="25" t="str">
        <f>IF(ISERROR(MATCH($B41,'Рейтинг2010 женский'!B:B,0)),"нет в списках","есть")</f>
        <v>есть</v>
      </c>
      <c r="H41" s="37"/>
    </row>
    <row r="42" spans="1:8" ht="12.75">
      <c r="A42" s="25">
        <v>4</v>
      </c>
      <c r="B42" s="42" t="s">
        <v>308</v>
      </c>
      <c r="C42" s="42" t="s">
        <v>309</v>
      </c>
      <c r="D42" s="42"/>
      <c r="E42" s="43" t="s">
        <v>14</v>
      </c>
      <c r="F42" s="40">
        <f>очки!$C$7</f>
        <v>70</v>
      </c>
      <c r="G42" s="25" t="str">
        <f>IF(ISERROR(MATCH($B42,'Рейтинг2010 женский'!B:B,0)),"нет в списках","есть")</f>
        <v>есть</v>
      </c>
      <c r="H42" s="41"/>
    </row>
    <row r="43" spans="1:7" ht="12.75">
      <c r="A43" s="25">
        <v>5</v>
      </c>
      <c r="B43" s="44" t="s">
        <v>338</v>
      </c>
      <c r="C43" s="44"/>
      <c r="D43" s="44" t="s">
        <v>36</v>
      </c>
      <c r="E43" s="45" t="s">
        <v>37</v>
      </c>
      <c r="F43" s="40">
        <f>очки!$C$8</f>
        <v>65</v>
      </c>
      <c r="G43" s="25" t="str">
        <f>IF(ISERROR(MATCH($B43,'Рейтинг2010 женский'!B:B,0)),"нет в списках","есть")</f>
        <v>есть</v>
      </c>
    </row>
    <row r="44" spans="2:6" ht="12.75">
      <c r="B44" s="44"/>
      <c r="C44" s="44"/>
      <c r="D44" s="44"/>
      <c r="E44" s="45"/>
      <c r="F44" s="40"/>
    </row>
    <row r="45" spans="2:6" ht="12.75">
      <c r="B45" s="39"/>
      <c r="C45" s="39"/>
      <c r="D45" s="23"/>
      <c r="E45" s="23"/>
      <c r="F45" s="40"/>
    </row>
    <row r="46" spans="2:6" ht="12.75">
      <c r="B46" s="23"/>
      <c r="C46" s="23"/>
      <c r="D46" s="23"/>
      <c r="E46" s="23"/>
      <c r="F46" s="40"/>
    </row>
    <row r="47" spans="2:6" ht="12.75">
      <c r="B47" s="23"/>
      <c r="C47" s="23"/>
      <c r="D47" s="23"/>
      <c r="E47" s="23"/>
      <c r="F47" s="40"/>
    </row>
    <row r="48" spans="2:6" ht="12.75">
      <c r="B48" s="23"/>
      <c r="C48" s="23"/>
      <c r="D48" s="23"/>
      <c r="E48" s="23"/>
      <c r="F48" s="40"/>
    </row>
    <row r="51" spans="1:8" ht="12.75">
      <c r="A51" s="36" t="s">
        <v>376</v>
      </c>
      <c r="B51" s="36" t="s">
        <v>397</v>
      </c>
      <c r="C51" s="37"/>
      <c r="D51" s="37"/>
      <c r="E51" s="37"/>
      <c r="F51" s="37"/>
      <c r="G51" s="37"/>
      <c r="H51" s="37"/>
    </row>
    <row r="52" spans="1:7" ht="12.75">
      <c r="A52" s="37" t="s">
        <v>378</v>
      </c>
      <c r="B52" s="37" t="s">
        <v>1</v>
      </c>
      <c r="C52" s="37" t="s">
        <v>2</v>
      </c>
      <c r="D52" s="37" t="s">
        <v>379</v>
      </c>
      <c r="E52" s="37" t="s">
        <v>4</v>
      </c>
      <c r="F52" s="38" t="s">
        <v>380</v>
      </c>
      <c r="G52" s="37" t="s">
        <v>381</v>
      </c>
    </row>
    <row r="53" spans="1:7" ht="12.75">
      <c r="A53" s="25">
        <v>1</v>
      </c>
      <c r="B53" s="46" t="s">
        <v>28</v>
      </c>
      <c r="C53" s="46" t="s">
        <v>29</v>
      </c>
      <c r="D53" s="46" t="s">
        <v>30</v>
      </c>
      <c r="E53" s="47" t="s">
        <v>31</v>
      </c>
      <c r="F53" s="40">
        <f>очки!$C$4</f>
        <v>100</v>
      </c>
      <c r="G53" s="25" t="str">
        <f>IF(ISERROR(MATCH($B53,'Рейтинг2010 мужской'!#REF!,0)),"нет в списках","есть")</f>
        <v>есть</v>
      </c>
    </row>
    <row r="54" spans="1:7" ht="12.75">
      <c r="A54" s="25">
        <v>2</v>
      </c>
      <c r="B54" s="42" t="s">
        <v>69</v>
      </c>
      <c r="C54" s="42" t="s">
        <v>70</v>
      </c>
      <c r="D54" s="42"/>
      <c r="E54" s="43" t="s">
        <v>14</v>
      </c>
      <c r="F54" s="40">
        <f>очки!$C$5</f>
        <v>85</v>
      </c>
      <c r="G54" s="25" t="str">
        <f>IF(ISERROR(MATCH($B54,'Рейтинг2010 мужской'!#REF!,0)),"нет в списках","есть")</f>
        <v>есть</v>
      </c>
    </row>
    <row r="55" spans="1:7" ht="12.75">
      <c r="A55" s="25">
        <v>3</v>
      </c>
      <c r="B55" s="42" t="s">
        <v>180</v>
      </c>
      <c r="C55" s="42" t="s">
        <v>181</v>
      </c>
      <c r="D55" s="42" t="s">
        <v>30</v>
      </c>
      <c r="E55" s="43" t="s">
        <v>31</v>
      </c>
      <c r="F55" s="40">
        <f>очки!$C$6</f>
        <v>75</v>
      </c>
      <c r="G55" s="25" t="str">
        <f>IF(ISERROR(MATCH($B55,'Рейтинг2010 мужской'!#REF!,0)),"нет в списках","есть")</f>
        <v>есть</v>
      </c>
    </row>
    <row r="56" spans="1:7" ht="12.75">
      <c r="A56" s="25">
        <v>4</v>
      </c>
      <c r="B56" s="42" t="s">
        <v>139</v>
      </c>
      <c r="C56" s="42" t="s">
        <v>140</v>
      </c>
      <c r="D56" s="42" t="s">
        <v>141</v>
      </c>
      <c r="E56" s="43" t="s">
        <v>362</v>
      </c>
      <c r="F56" s="40">
        <f>очки!$C$7</f>
        <v>70</v>
      </c>
      <c r="G56" s="25" t="str">
        <f>IF(ISERROR(MATCH($B56,'Рейтинг2010 мужской'!#REF!,0)),"нет в списках","есть")</f>
        <v>есть</v>
      </c>
    </row>
    <row r="57" spans="1:7" ht="12.75">
      <c r="A57" s="25">
        <v>5</v>
      </c>
      <c r="B57" s="42" t="s">
        <v>57</v>
      </c>
      <c r="C57" s="42" t="s">
        <v>58</v>
      </c>
      <c r="D57" s="42" t="s">
        <v>425</v>
      </c>
      <c r="E57" s="43" t="s">
        <v>14</v>
      </c>
      <c r="F57" s="40">
        <f>очки!$C$8</f>
        <v>65</v>
      </c>
      <c r="G57" s="25" t="str">
        <f>IF(ISERROR(MATCH($B57,'Рейтинг2010 мужской'!#REF!,0)),"нет в списках","есть")</f>
        <v>есть</v>
      </c>
    </row>
    <row r="58" spans="1:7" ht="12.75">
      <c r="A58" s="25">
        <v>6</v>
      </c>
      <c r="B58" s="42" t="s">
        <v>46</v>
      </c>
      <c r="C58" s="42" t="s">
        <v>47</v>
      </c>
      <c r="D58" s="42"/>
      <c r="E58" s="43" t="s">
        <v>48</v>
      </c>
      <c r="F58" s="40">
        <f>очки!$C$9</f>
        <v>60</v>
      </c>
      <c r="G58" s="25" t="str">
        <f>IF(ISERROR(MATCH($B58,'Рейтинг2010 мужской'!#REF!,0)),"нет в списках","есть")</f>
        <v>есть</v>
      </c>
    </row>
    <row r="59" spans="1:7" ht="12.75">
      <c r="A59" s="25">
        <v>7</v>
      </c>
      <c r="B59" s="42" t="s">
        <v>38</v>
      </c>
      <c r="C59" s="42" t="s">
        <v>39</v>
      </c>
      <c r="D59" s="42"/>
      <c r="E59" s="43" t="s">
        <v>14</v>
      </c>
      <c r="F59" s="40">
        <f>очки!$C$10</f>
        <v>57.5</v>
      </c>
      <c r="G59" s="25" t="str">
        <f>IF(ISERROR(MATCH($B59,'Рейтинг2010 мужской'!#REF!,0)),"нет в списках","есть")</f>
        <v>есть</v>
      </c>
    </row>
    <row r="60" spans="1:7" ht="12.75">
      <c r="A60" s="25">
        <v>8</v>
      </c>
      <c r="B60" s="42" t="s">
        <v>78</v>
      </c>
      <c r="C60" s="42" t="s">
        <v>426</v>
      </c>
      <c r="D60" s="42"/>
      <c r="E60" s="43" t="s">
        <v>14</v>
      </c>
      <c r="F60" s="40">
        <f>очки!$C$11</f>
        <v>55</v>
      </c>
      <c r="G60" s="25" t="str">
        <f>IF(ISERROR(MATCH($B60,'Рейтинг2010 мужской'!#REF!,0)),"нет в списках","есть")</f>
        <v>есть</v>
      </c>
    </row>
    <row r="61" spans="1:7" ht="12.75">
      <c r="A61" s="25">
        <v>9</v>
      </c>
      <c r="B61" s="42" t="s">
        <v>67</v>
      </c>
      <c r="C61" s="42" t="s">
        <v>68</v>
      </c>
      <c r="D61" s="42"/>
      <c r="E61" s="43" t="s">
        <v>14</v>
      </c>
      <c r="F61" s="40">
        <f>очки!$C$12</f>
        <v>52.5</v>
      </c>
      <c r="G61" s="25" t="str">
        <f>IF(ISERROR(MATCH($B61,'Рейтинг2010 мужской'!#REF!,0)),"нет в списках","есть")</f>
        <v>есть</v>
      </c>
    </row>
    <row r="62" spans="1:8" ht="12.75">
      <c r="A62" s="25">
        <v>10</v>
      </c>
      <c r="B62" s="42" t="s">
        <v>34</v>
      </c>
      <c r="C62" s="42" t="s">
        <v>35</v>
      </c>
      <c r="D62" s="42" t="s">
        <v>36</v>
      </c>
      <c r="E62" s="43" t="s">
        <v>37</v>
      </c>
      <c r="F62" s="40">
        <f>очки!$C$13</f>
        <v>50</v>
      </c>
      <c r="G62" s="25" t="str">
        <f>IF(ISERROR(MATCH($B62,'Рейтинг2010 мужской'!#REF!,0)),"нет в списках","есть")</f>
        <v>есть</v>
      </c>
      <c r="H62" s="37" t="s">
        <v>391</v>
      </c>
    </row>
    <row r="63" spans="1:8" ht="12.75">
      <c r="A63" s="25">
        <v>11</v>
      </c>
      <c r="B63" s="42" t="s">
        <v>102</v>
      </c>
      <c r="C63" s="42" t="s">
        <v>103</v>
      </c>
      <c r="D63" s="42" t="s">
        <v>427</v>
      </c>
      <c r="E63" s="43" t="s">
        <v>14</v>
      </c>
      <c r="F63" s="40">
        <f>F62-$H$63</f>
        <v>47.958333333333336</v>
      </c>
      <c r="G63" s="25" t="str">
        <f>IF(ISERROR(MATCH($B63,'Рейтинг2010 мужской'!#REF!,0)),"нет в списках","есть")</f>
        <v>есть</v>
      </c>
      <c r="H63" s="41">
        <f>(F62-очки!$C$14)/(A86-A62)</f>
        <v>2.0416666666666665</v>
      </c>
    </row>
    <row r="64" spans="1:7" ht="12.75">
      <c r="A64" s="25">
        <v>12</v>
      </c>
      <c r="B64" s="42" t="s">
        <v>94</v>
      </c>
      <c r="C64" s="42" t="s">
        <v>95</v>
      </c>
      <c r="D64" s="42"/>
      <c r="E64" s="43" t="s">
        <v>14</v>
      </c>
      <c r="F64" s="40">
        <f>F63-$H$63</f>
        <v>45.91666666666667</v>
      </c>
      <c r="G64" s="25" t="str">
        <f>IF(ISERROR(MATCH($B64,'Рейтинг2010 мужской'!#REF!,0)),"нет в списках","есть")</f>
        <v>есть</v>
      </c>
    </row>
    <row r="65" spans="1:7" ht="12.75">
      <c r="A65" s="25">
        <v>13</v>
      </c>
      <c r="B65" s="42" t="s">
        <v>167</v>
      </c>
      <c r="C65" s="42" t="s">
        <v>168</v>
      </c>
      <c r="D65" s="42"/>
      <c r="E65" s="43" t="s">
        <v>14</v>
      </c>
      <c r="F65" s="40">
        <f>F64-$H$63</f>
        <v>43.87500000000001</v>
      </c>
      <c r="G65" s="25" t="str">
        <f>IF(ISERROR(MATCH($B65,'Рейтинг2010 мужской'!#REF!,0)),"нет в списках","есть")</f>
        <v>есть</v>
      </c>
    </row>
    <row r="66" spans="1:7" ht="12.75">
      <c r="A66" s="25">
        <v>14</v>
      </c>
      <c r="B66" s="42" t="s">
        <v>54</v>
      </c>
      <c r="C66" s="42" t="s">
        <v>55</v>
      </c>
      <c r="D66" s="42"/>
      <c r="E66" s="43" t="s">
        <v>56</v>
      </c>
      <c r="F66" s="40">
        <f>F65-$H$63</f>
        <v>41.83333333333334</v>
      </c>
      <c r="G66" s="25" t="str">
        <f>IF(ISERROR(MATCH($B66,'Рейтинг2010 мужской'!#REF!,0)),"нет в списках","есть")</f>
        <v>есть</v>
      </c>
    </row>
    <row r="67" spans="1:7" ht="12.75">
      <c r="A67" s="25">
        <v>15</v>
      </c>
      <c r="B67" s="42" t="s">
        <v>202</v>
      </c>
      <c r="C67" s="42" t="s">
        <v>428</v>
      </c>
      <c r="D67" s="42"/>
      <c r="E67" s="43" t="s">
        <v>14</v>
      </c>
      <c r="F67" s="40">
        <f>F66-$H$63</f>
        <v>39.79166666666668</v>
      </c>
      <c r="G67" s="25" t="str">
        <f>IF(ISERROR(MATCH($B67,'Рейтинг2010 мужской'!#REF!,0)),"нет в списках","есть")</f>
        <v>есть</v>
      </c>
    </row>
    <row r="68" spans="1:7" ht="12.75">
      <c r="A68" s="25">
        <v>16</v>
      </c>
      <c r="B68" s="42" t="s">
        <v>76</v>
      </c>
      <c r="C68" s="42" t="s">
        <v>77</v>
      </c>
      <c r="D68" s="42"/>
      <c r="E68" s="43" t="s">
        <v>14</v>
      </c>
      <c r="F68" s="40">
        <f>F67-$H$63</f>
        <v>37.750000000000014</v>
      </c>
      <c r="G68" s="25" t="str">
        <f>IF(ISERROR(MATCH($B68,'Рейтинг2010 мужской'!#REF!,0)),"нет в списках","есть")</f>
        <v>есть</v>
      </c>
    </row>
    <row r="69" spans="1:7" ht="12.75">
      <c r="A69" s="25">
        <v>17</v>
      </c>
      <c r="B69" s="42" t="s">
        <v>223</v>
      </c>
      <c r="C69" s="42"/>
      <c r="D69" s="42"/>
      <c r="E69" s="43" t="s">
        <v>14</v>
      </c>
      <c r="F69" s="40">
        <f>F68-$H$63</f>
        <v>35.70833333333335</v>
      </c>
      <c r="G69" s="25" t="str">
        <f>IF(ISERROR(MATCH($B69,'Рейтинг2010 мужской'!#REF!,0)),"нет в списках","есть")</f>
        <v>есть</v>
      </c>
    </row>
    <row r="70" spans="1:7" ht="12.75">
      <c r="A70" s="25">
        <v>18</v>
      </c>
      <c r="B70" s="42" t="s">
        <v>165</v>
      </c>
      <c r="C70" s="42" t="s">
        <v>166</v>
      </c>
      <c r="D70" s="42"/>
      <c r="E70" s="43" t="s">
        <v>14</v>
      </c>
      <c r="F70" s="40">
        <f>F69-$H$63</f>
        <v>33.666666666666686</v>
      </c>
      <c r="G70" s="25" t="str">
        <f>IF(ISERROR(MATCH($B70,'Рейтинг2010 мужской'!#REF!,0)),"нет в списках","есть")</f>
        <v>есть</v>
      </c>
    </row>
    <row r="71" spans="1:7" ht="12.75">
      <c r="A71" s="25">
        <v>19</v>
      </c>
      <c r="B71" s="42" t="s">
        <v>225</v>
      </c>
      <c r="C71" s="42" t="s">
        <v>226</v>
      </c>
      <c r="D71" s="42"/>
      <c r="E71" s="43" t="s">
        <v>14</v>
      </c>
      <c r="F71" s="40">
        <f>F70-$H$63</f>
        <v>31.625000000000018</v>
      </c>
      <c r="G71" s="25" t="str">
        <f>IF(ISERROR(MATCH($B71,'Рейтинг2010 мужской'!#REF!,0)),"нет в списках","есть")</f>
        <v>есть</v>
      </c>
    </row>
    <row r="72" spans="1:7" ht="12.75">
      <c r="A72" s="25">
        <v>20</v>
      </c>
      <c r="B72" s="42" t="s">
        <v>232</v>
      </c>
      <c r="C72" s="42" t="s">
        <v>233</v>
      </c>
      <c r="D72" s="42"/>
      <c r="E72" s="43" t="s">
        <v>14</v>
      </c>
      <c r="F72" s="40">
        <f>F71-$H$63</f>
        <v>29.58333333333335</v>
      </c>
      <c r="G72" s="25" t="str">
        <f>IF(ISERROR(MATCH($B72,'Рейтинг2010 мужской'!#REF!,0)),"нет в списках","есть")</f>
        <v>есть</v>
      </c>
    </row>
    <row r="73" spans="1:7" ht="12.75">
      <c r="A73" s="25">
        <v>21</v>
      </c>
      <c r="B73" s="42" t="s">
        <v>191</v>
      </c>
      <c r="C73" s="42" t="s">
        <v>429</v>
      </c>
      <c r="D73" s="42"/>
      <c r="E73" s="43" t="s">
        <v>14</v>
      </c>
      <c r="F73" s="40">
        <f>F72-$H$63</f>
        <v>27.541666666666682</v>
      </c>
      <c r="G73" s="25" t="str">
        <f>IF(ISERROR(MATCH($B73,'Рейтинг2010 мужской'!#REF!,0)),"нет в списках","есть")</f>
        <v>есть</v>
      </c>
    </row>
    <row r="74" spans="1:7" ht="12.75">
      <c r="A74" s="25">
        <v>22</v>
      </c>
      <c r="B74" s="42" t="s">
        <v>49</v>
      </c>
      <c r="C74" s="42" t="s">
        <v>50</v>
      </c>
      <c r="D74" s="42"/>
      <c r="E74" s="43" t="s">
        <v>14</v>
      </c>
      <c r="F74" s="40">
        <f>F73-$H$63</f>
        <v>25.500000000000014</v>
      </c>
      <c r="G74" s="25" t="str">
        <f>IF(ISERROR(MATCH($B74,'Рейтинг2010 мужской'!#REF!,0)),"нет в списках","есть")</f>
        <v>есть</v>
      </c>
    </row>
    <row r="75" spans="1:7" ht="12.75">
      <c r="A75" s="25">
        <v>23</v>
      </c>
      <c r="B75" s="42" t="s">
        <v>176</v>
      </c>
      <c r="C75" s="42" t="s">
        <v>177</v>
      </c>
      <c r="D75" s="42"/>
      <c r="E75" s="43" t="s">
        <v>14</v>
      </c>
      <c r="F75" s="40">
        <f>F74-$H$63</f>
        <v>23.458333333333346</v>
      </c>
      <c r="G75" s="25" t="str">
        <f>IF(ISERROR(MATCH($B75,'Рейтинг2010 мужской'!#REF!,0)),"нет в списках","есть")</f>
        <v>есть</v>
      </c>
    </row>
    <row r="76" spans="1:7" ht="12.75">
      <c r="A76" s="25">
        <v>24</v>
      </c>
      <c r="B76" s="42" t="s">
        <v>161</v>
      </c>
      <c r="C76" s="42" t="s">
        <v>162</v>
      </c>
      <c r="D76" s="42"/>
      <c r="E76" s="43" t="s">
        <v>14</v>
      </c>
      <c r="F76" s="40">
        <f>F75-$H$63</f>
        <v>21.41666666666668</v>
      </c>
      <c r="G76" s="25" t="str">
        <f>IF(ISERROR(MATCH($B76,'Рейтинг2010 мужской'!#REF!,0)),"нет в списках","есть")</f>
        <v>есть</v>
      </c>
    </row>
    <row r="77" spans="1:7" ht="12.75">
      <c r="A77" s="25">
        <v>25</v>
      </c>
      <c r="B77" s="42" t="s">
        <v>205</v>
      </c>
      <c r="C77" s="42" t="s">
        <v>430</v>
      </c>
      <c r="D77" s="42"/>
      <c r="E77" s="43" t="s">
        <v>14</v>
      </c>
      <c r="F77" s="40">
        <f>F76-$H$63</f>
        <v>19.37500000000001</v>
      </c>
      <c r="G77" s="25" t="str">
        <f>IF(ISERROR(MATCH($B77,'Рейтинг2010 мужской'!#REF!,0)),"нет в списках","есть")</f>
        <v>есть</v>
      </c>
    </row>
    <row r="78" spans="1:7" ht="12.75">
      <c r="A78" s="25">
        <v>26</v>
      </c>
      <c r="B78" s="42" t="s">
        <v>194</v>
      </c>
      <c r="C78" s="42" t="s">
        <v>195</v>
      </c>
      <c r="D78" s="42"/>
      <c r="E78" s="43" t="s">
        <v>14</v>
      </c>
      <c r="F78" s="40">
        <f>F77-$H$63</f>
        <v>17.333333333333343</v>
      </c>
      <c r="G78" s="25" t="str">
        <f>IF(ISERROR(MATCH($B78,'Рейтинг2010 мужской'!#REF!,0)),"нет в списках","есть")</f>
        <v>есть</v>
      </c>
    </row>
    <row r="79" spans="1:7" ht="12.75">
      <c r="A79" s="25">
        <v>27</v>
      </c>
      <c r="B79" s="42" t="s">
        <v>241</v>
      </c>
      <c r="C79" s="42" t="s">
        <v>242</v>
      </c>
      <c r="D79" s="42"/>
      <c r="E79" s="43" t="s">
        <v>73</v>
      </c>
      <c r="F79" s="40">
        <f>F78-$H$63</f>
        <v>15.291666666666677</v>
      </c>
      <c r="G79" s="25" t="str">
        <f>IF(ISERROR(MATCH($B79,'Рейтинг2010 мужской'!#REF!,0)),"нет в списках","есть")</f>
        <v>есть</v>
      </c>
    </row>
    <row r="80" spans="1:7" ht="12.75">
      <c r="A80" s="25">
        <v>28</v>
      </c>
      <c r="B80" s="42" t="s">
        <v>169</v>
      </c>
      <c r="C80" s="42" t="s">
        <v>170</v>
      </c>
      <c r="D80" s="42"/>
      <c r="E80" s="43" t="s">
        <v>110</v>
      </c>
      <c r="F80" s="40">
        <f>F79-$H$63</f>
        <v>13.25000000000001</v>
      </c>
      <c r="G80" s="25" t="str">
        <f>IF(ISERROR(MATCH($B80,'Рейтинг2010 мужской'!#REF!,0)),"нет в списках","есть")</f>
        <v>есть</v>
      </c>
    </row>
    <row r="81" spans="1:7" ht="12.75">
      <c r="A81" s="25">
        <v>29</v>
      </c>
      <c r="B81" s="42" t="s">
        <v>249</v>
      </c>
      <c r="C81" s="42" t="s">
        <v>250</v>
      </c>
      <c r="D81" s="42" t="s">
        <v>251</v>
      </c>
      <c r="E81" s="43" t="s">
        <v>252</v>
      </c>
      <c r="F81" s="40">
        <f>F80-$H$63</f>
        <v>11.208333333333345</v>
      </c>
      <c r="G81" s="25" t="str">
        <f>IF(ISERROR(MATCH($B81,'Рейтинг2010 мужской'!#REF!,0)),"нет в списках","есть")</f>
        <v>есть</v>
      </c>
    </row>
    <row r="82" spans="1:7" ht="12.75">
      <c r="A82" s="25">
        <v>30</v>
      </c>
      <c r="B82" s="42" t="s">
        <v>203</v>
      </c>
      <c r="C82" s="42" t="s">
        <v>204</v>
      </c>
      <c r="D82" s="42"/>
      <c r="E82" s="43" t="s">
        <v>23</v>
      </c>
      <c r="F82" s="40">
        <f>F81-$H$63</f>
        <v>9.166666666666679</v>
      </c>
      <c r="G82" s="25" t="str">
        <f>IF(ISERROR(MATCH($B82,'Рейтинг2010 мужской'!#REF!,0)),"нет в списках","есть")</f>
        <v>есть</v>
      </c>
    </row>
    <row r="83" spans="1:7" ht="12.75">
      <c r="A83" s="25">
        <v>31</v>
      </c>
      <c r="B83" s="42" t="s">
        <v>257</v>
      </c>
      <c r="C83" s="42" t="s">
        <v>258</v>
      </c>
      <c r="D83" s="42"/>
      <c r="E83" s="43" t="s">
        <v>14</v>
      </c>
      <c r="F83" s="40">
        <f>F82-$H$63</f>
        <v>7.125000000000012</v>
      </c>
      <c r="G83" s="25" t="str">
        <f>IF(ISERROR(MATCH($B83,'Рейтинг2010 мужской'!#REF!,0)),"нет в списках","есть")</f>
        <v>есть</v>
      </c>
    </row>
    <row r="84" spans="1:7" ht="12.75">
      <c r="A84" s="25">
        <v>32</v>
      </c>
      <c r="B84" s="42" t="s">
        <v>261</v>
      </c>
      <c r="C84" s="42" t="s">
        <v>262</v>
      </c>
      <c r="D84" s="42"/>
      <c r="E84" s="43" t="s">
        <v>14</v>
      </c>
      <c r="F84" s="40">
        <f>F83-$H$63</f>
        <v>5.083333333333346</v>
      </c>
      <c r="G84" s="25" t="str">
        <f>IF(ISERROR(MATCH($B84,'Рейтинг2010 мужской'!#REF!,0)),"нет в списках","есть")</f>
        <v>есть</v>
      </c>
    </row>
    <row r="85" spans="1:7" ht="12.75">
      <c r="A85" s="25">
        <v>33</v>
      </c>
      <c r="B85" s="42" t="s">
        <v>265</v>
      </c>
      <c r="C85" s="42" t="s">
        <v>266</v>
      </c>
      <c r="D85" s="42"/>
      <c r="E85" s="43" t="s">
        <v>14</v>
      </c>
      <c r="F85" s="40">
        <f>F84-$H$63</f>
        <v>3.04166666666668</v>
      </c>
      <c r="G85" s="25" t="str">
        <f>IF(ISERROR(MATCH($B85,'Рейтинг2010 мужской'!#REF!,0)),"нет в списках","есть")</f>
        <v>есть</v>
      </c>
    </row>
    <row r="86" spans="1:7" ht="12.75">
      <c r="A86" s="25">
        <v>34</v>
      </c>
      <c r="B86" s="42" t="s">
        <v>272</v>
      </c>
      <c r="C86" s="42" t="s">
        <v>273</v>
      </c>
      <c r="D86" s="42"/>
      <c r="E86" s="43" t="s">
        <v>14</v>
      </c>
      <c r="F86" s="40">
        <f>F85-$H$63</f>
        <v>1.0000000000000133</v>
      </c>
      <c r="G86" s="25" t="str">
        <f>IF(ISERROR(MATCH($B86,'Рейтинг2010 мужской'!#REF!,0)),"нет в списках","есть")</f>
        <v>есть</v>
      </c>
    </row>
    <row r="87" spans="1:7" ht="12.75">
      <c r="A87" s="25">
        <v>35</v>
      </c>
      <c r="B87" s="42" t="s">
        <v>40</v>
      </c>
      <c r="C87" s="42" t="s">
        <v>41</v>
      </c>
      <c r="D87" s="42"/>
      <c r="E87" s="43" t="s">
        <v>14</v>
      </c>
      <c r="F87" s="40">
        <f>очки!$C$15</f>
        <v>0.5</v>
      </c>
      <c r="G87" s="25" t="str">
        <f>IF(ISERROR(MATCH($B87,'Рейтинг2010 мужской'!#REF!,0)),"нет в списках","есть")</f>
        <v>есть</v>
      </c>
    </row>
    <row r="88" spans="1:7" ht="12.75">
      <c r="A88" s="25">
        <v>36</v>
      </c>
      <c r="B88" s="42" t="s">
        <v>291</v>
      </c>
      <c r="C88" s="42" t="s">
        <v>292</v>
      </c>
      <c r="D88" s="42"/>
      <c r="E88" s="43" t="s">
        <v>14</v>
      </c>
      <c r="F88" s="40">
        <f>очки!$C$15</f>
        <v>0.5</v>
      </c>
      <c r="G88" s="25" t="str">
        <f>IF(ISERROR(MATCH($B88,'Рейтинг2010 мужской'!#REF!,0)),"нет в списках","есть")</f>
        <v>есть</v>
      </c>
    </row>
    <row r="89" spans="1:7" ht="12.75">
      <c r="A89" s="25">
        <v>37</v>
      </c>
      <c r="B89" s="42" t="s">
        <v>259</v>
      </c>
      <c r="C89" s="42" t="s">
        <v>260</v>
      </c>
      <c r="D89" s="42"/>
      <c r="E89" s="43" t="s">
        <v>14</v>
      </c>
      <c r="F89" s="40">
        <f>очки!$C$15</f>
        <v>0.5</v>
      </c>
      <c r="G89" s="25" t="str">
        <f>IF(ISERROR(MATCH($B89,'Рейтинг2010 мужской'!#REF!,0)),"нет в списках","есть")</f>
        <v>есть</v>
      </c>
    </row>
    <row r="90" spans="1:7" ht="12.75">
      <c r="A90" s="25">
        <v>38</v>
      </c>
      <c r="B90" s="42" t="s">
        <v>286</v>
      </c>
      <c r="C90" s="42" t="s">
        <v>287</v>
      </c>
      <c r="D90" s="42"/>
      <c r="E90" s="43" t="s">
        <v>14</v>
      </c>
      <c r="F90" s="40">
        <f>очки!$C$15</f>
        <v>0.5</v>
      </c>
      <c r="G90" s="25" t="str">
        <f>IF(ISERROR(MATCH($B90,'Рейтинг2010 мужской'!#REF!,0)),"нет в списках","есть")</f>
        <v>есть</v>
      </c>
    </row>
    <row r="91" spans="1:7" ht="12.75">
      <c r="A91" s="25">
        <v>39</v>
      </c>
      <c r="B91" s="42" t="s">
        <v>293</v>
      </c>
      <c r="C91" s="42"/>
      <c r="D91" s="42"/>
      <c r="E91" s="43" t="s">
        <v>14</v>
      </c>
      <c r="F91" s="40">
        <f>очки!$C$15</f>
        <v>0.5</v>
      </c>
      <c r="G91" s="25" t="str">
        <f>IF(ISERROR(MATCH($B91,'Рейтинг2010 мужской'!#REF!,0)),"нет в списках","есть")</f>
        <v>есть</v>
      </c>
    </row>
    <row r="92" spans="1:7" ht="12.75">
      <c r="A92" s="25">
        <v>40</v>
      </c>
      <c r="B92" s="42" t="s">
        <v>74</v>
      </c>
      <c r="C92" s="42" t="s">
        <v>75</v>
      </c>
      <c r="D92" s="42"/>
      <c r="E92" s="43" t="s">
        <v>14</v>
      </c>
      <c r="F92" s="40">
        <f>очки!$C$15</f>
        <v>0.5</v>
      </c>
      <c r="G92" s="25" t="str">
        <f>IF(ISERROR(MATCH($B92,'Рейтинг2010 мужской'!#REF!,0)),"нет в списках","есть")</f>
        <v>есть</v>
      </c>
    </row>
    <row r="93" spans="1:7" ht="12.75">
      <c r="A93" s="25">
        <v>41</v>
      </c>
      <c r="B93" s="42" t="s">
        <v>24</v>
      </c>
      <c r="C93" s="42" t="s">
        <v>25</v>
      </c>
      <c r="D93" s="42"/>
      <c r="E93" s="43" t="s">
        <v>14</v>
      </c>
      <c r="F93" s="40">
        <f>очки!$C$15</f>
        <v>0.5</v>
      </c>
      <c r="G93" s="25" t="str">
        <f>IF(ISERROR(MATCH($B93,'Рейтинг2010 мужской'!#REF!,0)),"нет в списках","есть")</f>
        <v>есть</v>
      </c>
    </row>
    <row r="94" spans="1:7" ht="12.75">
      <c r="A94" s="25">
        <v>42</v>
      </c>
      <c r="B94" s="42" t="s">
        <v>289</v>
      </c>
      <c r="C94" s="42" t="s">
        <v>290</v>
      </c>
      <c r="D94" s="42"/>
      <c r="E94" s="43" t="s">
        <v>56</v>
      </c>
      <c r="F94" s="40">
        <f>очки!$C$15</f>
        <v>0.5</v>
      </c>
      <c r="G94" s="25" t="str">
        <f>IF(ISERROR(MATCH($B94,'Рейтинг2010 мужской'!#REF!,0)),"нет в списках","есть")</f>
        <v>есть</v>
      </c>
    </row>
    <row r="95" spans="1:7" ht="12.75">
      <c r="A95" s="25">
        <v>43</v>
      </c>
      <c r="B95" s="42" t="s">
        <v>298</v>
      </c>
      <c r="C95" s="42" t="s">
        <v>299</v>
      </c>
      <c r="D95" s="42"/>
      <c r="E95" s="43" t="s">
        <v>14</v>
      </c>
      <c r="F95" s="40">
        <f>очки!$C$15</f>
        <v>0.5</v>
      </c>
      <c r="G95" s="25" t="str">
        <f>IF(ISERROR(MATCH($B95,'Рейтинг2010 мужской'!#REF!,0)),"нет в списках","есть")</f>
        <v>есть</v>
      </c>
    </row>
    <row r="96" spans="1:7" ht="12.75">
      <c r="A96" s="25">
        <v>44</v>
      </c>
      <c r="B96" s="42" t="s">
        <v>284</v>
      </c>
      <c r="C96" s="42" t="s">
        <v>285</v>
      </c>
      <c r="D96" s="42"/>
      <c r="E96" s="43" t="s">
        <v>14</v>
      </c>
      <c r="F96" s="40">
        <f>очки!$C$15</f>
        <v>0.5</v>
      </c>
      <c r="G96" s="25" t="str">
        <f>IF(ISERROR(MATCH($B96,'Рейтинг2010 мужской'!#REF!,0)),"нет в списках","есть")</f>
        <v>есть</v>
      </c>
    </row>
    <row r="97" spans="1:7" ht="12.75">
      <c r="A97" s="25">
        <v>45</v>
      </c>
      <c r="B97" s="42" t="s">
        <v>294</v>
      </c>
      <c r="C97" s="42" t="s">
        <v>295</v>
      </c>
      <c r="D97" s="42"/>
      <c r="E97" s="43" t="s">
        <v>14</v>
      </c>
      <c r="F97" s="40">
        <f>очки!$C$15</f>
        <v>0.5</v>
      </c>
      <c r="G97" s="25" t="str">
        <f>IF(ISERROR(MATCH($B97,'Рейтинг2010 мужской'!#REF!,0)),"нет в списках","есть")</f>
        <v>есть</v>
      </c>
    </row>
    <row r="98" spans="1:7" ht="12.75">
      <c r="A98" s="25">
        <v>46</v>
      </c>
      <c r="B98" s="42" t="s">
        <v>296</v>
      </c>
      <c r="C98" s="42" t="s">
        <v>297</v>
      </c>
      <c r="D98" s="42" t="s">
        <v>251</v>
      </c>
      <c r="E98" s="43" t="s">
        <v>252</v>
      </c>
      <c r="F98" s="40">
        <f>очки!$C$15</f>
        <v>0.5</v>
      </c>
      <c r="G98" s="25" t="str">
        <f>IF(ISERROR(MATCH($B98,'Рейтинг2010 мужской'!#REF!,0)),"нет в списках","есть")</f>
        <v>есть</v>
      </c>
    </row>
    <row r="99" spans="1:7" ht="12.75">
      <c r="A99" s="25">
        <v>47</v>
      </c>
      <c r="B99" s="44" t="s">
        <v>221</v>
      </c>
      <c r="C99" s="44" t="s">
        <v>222</v>
      </c>
      <c r="D99" s="44"/>
      <c r="E99" s="45" t="s">
        <v>14</v>
      </c>
      <c r="F99" s="40">
        <f>очки!$C$15</f>
        <v>0.5</v>
      </c>
      <c r="G99" s="25" t="str">
        <f>IF(ISERROR(MATCH($B99,'Рейтинг2010 мужской'!#REF!,0)),"нет в списках","есть")</f>
        <v>есть</v>
      </c>
    </row>
    <row r="100" spans="2:6" ht="12.75">
      <c r="B100" s="44"/>
      <c r="C100" s="44"/>
      <c r="D100" s="44"/>
      <c r="E100" s="45"/>
      <c r="F100" s="40"/>
    </row>
    <row r="101" ht="12.75">
      <c r="F101" s="40"/>
    </row>
    <row r="102" spans="1:7" ht="12.75">
      <c r="A102" s="36" t="s">
        <v>376</v>
      </c>
      <c r="B102" s="36" t="s">
        <v>414</v>
      </c>
      <c r="C102" s="37"/>
      <c r="D102" s="37"/>
      <c r="E102" s="37"/>
      <c r="F102" s="37"/>
      <c r="G102" s="37"/>
    </row>
    <row r="103" spans="1:7" ht="12.75">
      <c r="A103" s="37" t="s">
        <v>378</v>
      </c>
      <c r="B103" s="37" t="s">
        <v>1</v>
      </c>
      <c r="C103" s="37" t="s">
        <v>2</v>
      </c>
      <c r="D103" s="37" t="s">
        <v>379</v>
      </c>
      <c r="E103" s="37" t="s">
        <v>4</v>
      </c>
      <c r="F103" s="38" t="s">
        <v>380</v>
      </c>
      <c r="G103" s="37" t="s">
        <v>381</v>
      </c>
    </row>
    <row r="104" spans="1:7" ht="12.75">
      <c r="A104" s="25">
        <v>1</v>
      </c>
      <c r="B104" s="46" t="s">
        <v>354</v>
      </c>
      <c r="C104" s="46" t="s">
        <v>355</v>
      </c>
      <c r="D104" s="46" t="s">
        <v>30</v>
      </c>
      <c r="E104" s="47" t="s">
        <v>31</v>
      </c>
      <c r="F104" s="40">
        <f>очки!$B$4</f>
        <v>200</v>
      </c>
      <c r="G104" s="25" t="str">
        <f>IF(ISERROR(MATCH($B104,'Рейтинг2010 ветераны'!B:B,0)),"нет в списках","есть")</f>
        <v>есть</v>
      </c>
    </row>
    <row r="105" spans="1:7" ht="12.75">
      <c r="A105" s="25">
        <v>2</v>
      </c>
      <c r="B105" s="42" t="s">
        <v>352</v>
      </c>
      <c r="C105" s="42" t="s">
        <v>353</v>
      </c>
      <c r="D105" s="42" t="s">
        <v>30</v>
      </c>
      <c r="E105" s="43" t="s">
        <v>31</v>
      </c>
      <c r="F105" s="40">
        <f>очки!$B$5</f>
        <v>170</v>
      </c>
      <c r="G105" s="25" t="str">
        <f>IF(ISERROR(MATCH($B105,'Рейтинг2010 ветераны'!B:B,0)),"нет в списках","есть")</f>
        <v>есть</v>
      </c>
    </row>
    <row r="106" spans="1:7" ht="12.75">
      <c r="A106" s="25">
        <v>3</v>
      </c>
      <c r="B106" s="42" t="s">
        <v>345</v>
      </c>
      <c r="C106" s="42" t="s">
        <v>346</v>
      </c>
      <c r="D106" s="42" t="s">
        <v>347</v>
      </c>
      <c r="E106" s="43" t="s">
        <v>14</v>
      </c>
      <c r="F106" s="40">
        <f>очки!$B$6</f>
        <v>150</v>
      </c>
      <c r="G106" s="25" t="str">
        <f>IF(ISERROR(MATCH($B106,'Рейтинг2010 ветераны'!B:B,0)),"нет в списках","есть")</f>
        <v>есть</v>
      </c>
    </row>
    <row r="107" spans="1:7" ht="12.75">
      <c r="A107" s="25">
        <v>4</v>
      </c>
      <c r="B107" s="42" t="s">
        <v>350</v>
      </c>
      <c r="C107" s="42" t="s">
        <v>351</v>
      </c>
      <c r="D107" s="42"/>
      <c r="E107" s="43" t="s">
        <v>14</v>
      </c>
      <c r="F107" s="40">
        <f>очки!$B$7</f>
        <v>140</v>
      </c>
      <c r="G107" s="25" t="str">
        <f>IF(ISERROR(MATCH($B107,'Рейтинг2010 ветераны'!B:B,0)),"нет в списках","есть")</f>
        <v>есть</v>
      </c>
    </row>
    <row r="108" spans="1:7" ht="12.75">
      <c r="A108" s="25">
        <v>5</v>
      </c>
      <c r="B108" s="42" t="s">
        <v>348</v>
      </c>
      <c r="C108" s="42" t="s">
        <v>349</v>
      </c>
      <c r="D108" s="42"/>
      <c r="E108" s="43" t="s">
        <v>14</v>
      </c>
      <c r="F108" s="40">
        <f>очки!$B$8</f>
        <v>130</v>
      </c>
      <c r="G108" s="25" t="str">
        <f>IF(ISERROR(MATCH($B108,'Рейтинг2010 ветераны'!B:B,0)),"нет в списках","есть")</f>
        <v>есть</v>
      </c>
    </row>
    <row r="109" spans="1:7" ht="12.75">
      <c r="A109" s="25">
        <v>6</v>
      </c>
      <c r="B109" s="42" t="s">
        <v>363</v>
      </c>
      <c r="C109" s="42"/>
      <c r="D109" s="42"/>
      <c r="E109" s="43" t="s">
        <v>14</v>
      </c>
      <c r="F109" s="40">
        <f>очки!$B$9</f>
        <v>120</v>
      </c>
      <c r="G109" s="25" t="str">
        <f>IF(ISERROR(MATCH($B109,'Рейтинг2010 ветераны'!B:B,0)),"нет в списках","есть")</f>
        <v>есть</v>
      </c>
    </row>
    <row r="110" spans="1:7" ht="12.75">
      <c r="A110" s="25">
        <v>7</v>
      </c>
      <c r="B110" s="42" t="s">
        <v>364</v>
      </c>
      <c r="C110" s="42" t="s">
        <v>365</v>
      </c>
      <c r="D110" s="42" t="s">
        <v>366</v>
      </c>
      <c r="E110" s="43" t="s">
        <v>362</v>
      </c>
      <c r="F110" s="40">
        <f>очки!$B$10</f>
        <v>115</v>
      </c>
      <c r="G110" s="25" t="str">
        <f>IF(ISERROR(MATCH($B110,'Рейтинг2010 ветераны'!B:B,0)),"нет в списках","есть")</f>
        <v>есть</v>
      </c>
    </row>
    <row r="111" spans="1:7" ht="12.75">
      <c r="A111" s="25">
        <v>8</v>
      </c>
      <c r="B111" s="42" t="s">
        <v>367</v>
      </c>
      <c r="C111" s="42" t="s">
        <v>368</v>
      </c>
      <c r="D111" s="42" t="s">
        <v>369</v>
      </c>
      <c r="E111" s="43" t="s">
        <v>370</v>
      </c>
      <c r="F111" s="40">
        <f>очки!$B$11</f>
        <v>110</v>
      </c>
      <c r="G111" s="25" t="str">
        <f>IF(ISERROR(MATCH($B111,'Рейтинг2010 ветераны'!B:B,0)),"нет в списках","есть")</f>
        <v>есть</v>
      </c>
    </row>
    <row r="112" spans="1:7" ht="12.75">
      <c r="A112" s="25">
        <v>9</v>
      </c>
      <c r="B112" s="44" t="s">
        <v>371</v>
      </c>
      <c r="C112" s="44"/>
      <c r="D112" s="44" t="s">
        <v>369</v>
      </c>
      <c r="E112" s="45" t="s">
        <v>372</v>
      </c>
      <c r="F112" s="40">
        <f>очки!$B$12</f>
        <v>105</v>
      </c>
      <c r="G112" s="25" t="str">
        <f>IF(ISERROR(MATCH($B112,'Рейтинг2010 ветераны'!B:B,0)),"нет в списках","есть")</f>
        <v>есть</v>
      </c>
    </row>
    <row r="113" spans="2:6" ht="12.75">
      <c r="B113" s="39"/>
      <c r="C113" s="39"/>
      <c r="D113" s="23"/>
      <c r="E113" s="23"/>
      <c r="F113" s="40"/>
    </row>
    <row r="114" spans="2:6" ht="12.75">
      <c r="B114" s="39"/>
      <c r="C114" s="39"/>
      <c r="D114" s="23"/>
      <c r="E114" s="23"/>
      <c r="F114" s="40"/>
    </row>
    <row r="115" spans="1:7" ht="12.75">
      <c r="A115" s="36"/>
      <c r="B115" s="36"/>
      <c r="C115" s="37"/>
      <c r="D115" s="37"/>
      <c r="E115" s="37"/>
      <c r="F115" s="37"/>
      <c r="G115" s="37"/>
    </row>
    <row r="116" spans="1:7" ht="12.75">
      <c r="A116" s="37"/>
      <c r="B116" s="37"/>
      <c r="C116" s="37"/>
      <c r="D116" s="37"/>
      <c r="E116" s="37"/>
      <c r="F116" s="38"/>
      <c r="G116" s="37"/>
    </row>
    <row r="117" spans="2:6" ht="12.75">
      <c r="B117" s="23"/>
      <c r="C117" s="23"/>
      <c r="D117" s="23"/>
      <c r="E117" s="23"/>
      <c r="F117" s="40"/>
    </row>
    <row r="118" spans="2:6" ht="12.75">
      <c r="B118" s="23"/>
      <c r="C118" s="23"/>
      <c r="D118" s="23"/>
      <c r="E118" s="23"/>
      <c r="F118" s="40"/>
    </row>
    <row r="119" spans="2:6" ht="12.75">
      <c r="B119" s="23"/>
      <c r="C119" s="23"/>
      <c r="D119" s="23"/>
      <c r="E119" s="23"/>
      <c r="F119" s="40"/>
    </row>
    <row r="120" spans="2:6" ht="12.75">
      <c r="B120" s="23"/>
      <c r="C120" s="23"/>
      <c r="D120" s="23"/>
      <c r="E120" s="23"/>
      <c r="F120" s="40"/>
    </row>
    <row r="121" spans="2:6" ht="12.75">
      <c r="B121" s="23"/>
      <c r="C121" s="23"/>
      <c r="D121" s="23"/>
      <c r="E121" s="23"/>
      <c r="F121" s="40"/>
    </row>
  </sheetData>
  <sheetProtection selectLockedCells="1" selectUnlockedCells="1"/>
  <mergeCells count="1">
    <mergeCell ref="A1:G1"/>
  </mergeCells>
  <printOptions/>
  <pageMargins left="0.75" right="0.75" top="1" bottom="1" header="0.5" footer="0.5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10" workbookViewId="0" topLeftCell="A10">
      <selection activeCell="H24" sqref="H24"/>
    </sheetView>
  </sheetViews>
  <sheetFormatPr defaultColWidth="9.00390625" defaultRowHeight="12.75"/>
  <cols>
    <col min="1" max="1" width="11.75390625" style="25" customWidth="1"/>
    <col min="2" max="2" width="24.375" style="25" customWidth="1"/>
    <col min="3" max="3" width="11.375" style="25" customWidth="1"/>
    <col min="4" max="5" width="17.875" style="25" customWidth="1"/>
    <col min="6" max="6" width="9.125" style="25" customWidth="1"/>
    <col min="7" max="7" width="14.125" style="25" customWidth="1"/>
    <col min="8" max="8" width="18.00390625" style="25" customWidth="1"/>
    <col min="9" max="16384" width="9.00390625" style="5" customWidth="1"/>
  </cols>
  <sheetData>
    <row r="1" spans="1:8" ht="48" customHeight="1">
      <c r="A1" s="34" t="s">
        <v>375</v>
      </c>
      <c r="B1" s="34"/>
      <c r="C1" s="34"/>
      <c r="D1" s="34"/>
      <c r="E1" s="34"/>
      <c r="F1" s="34"/>
      <c r="G1" s="34"/>
      <c r="H1" s="35"/>
    </row>
    <row r="2" ht="12.75"/>
    <row r="3" spans="1:8" ht="12.75">
      <c r="A3" s="36" t="s">
        <v>376</v>
      </c>
      <c r="B3" s="36" t="s">
        <v>431</v>
      </c>
      <c r="C3" s="37"/>
      <c r="D3" s="37"/>
      <c r="E3" s="37"/>
      <c r="F3" s="37"/>
      <c r="G3" s="37"/>
      <c r="H3" s="37"/>
    </row>
    <row r="4" spans="1:7" ht="12.75">
      <c r="A4" s="37" t="s">
        <v>378</v>
      </c>
      <c r="B4" s="37" t="s">
        <v>1</v>
      </c>
      <c r="C4" s="37" t="s">
        <v>2</v>
      </c>
      <c r="D4" s="37" t="s">
        <v>379</v>
      </c>
      <c r="E4" s="37" t="s">
        <v>4</v>
      </c>
      <c r="F4" s="38" t="s">
        <v>380</v>
      </c>
      <c r="G4" s="37" t="s">
        <v>381</v>
      </c>
    </row>
    <row r="5" spans="1:7" ht="12.75">
      <c r="A5" s="25">
        <v>1</v>
      </c>
      <c r="B5" s="48" t="s">
        <v>345</v>
      </c>
      <c r="C5" s="48" t="s">
        <v>346</v>
      </c>
      <c r="D5" s="49" t="s">
        <v>358</v>
      </c>
      <c r="E5" s="49" t="s">
        <v>14</v>
      </c>
      <c r="F5" s="40">
        <f>очки!$B$4*1.25</f>
        <v>250</v>
      </c>
      <c r="G5" s="25" t="str">
        <f>IF(ISERROR(MATCH($B5,'Рейтинг2010 ветераны'!B:B,0)),"нет в списках","есть")</f>
        <v>есть</v>
      </c>
    </row>
    <row r="6" spans="1:7" ht="12.75">
      <c r="A6" s="25">
        <v>2</v>
      </c>
      <c r="B6" s="48" t="s">
        <v>15</v>
      </c>
      <c r="C6" s="48" t="s">
        <v>16</v>
      </c>
      <c r="D6" s="49" t="s">
        <v>432</v>
      </c>
      <c r="E6" s="49" t="s">
        <v>17</v>
      </c>
      <c r="F6" s="40">
        <f>очки!$B$5*1.25</f>
        <v>212.5</v>
      </c>
      <c r="G6" s="25" t="str">
        <f>IF(ISERROR(MATCH($B6,'Рейтинг2010 мужской'!#REF!,0)),"нет в списках","есть")</f>
        <v>есть</v>
      </c>
    </row>
    <row r="7" spans="1:7" ht="12.75">
      <c r="A7" s="25">
        <v>3</v>
      </c>
      <c r="B7" s="49" t="s">
        <v>356</v>
      </c>
      <c r="C7" s="49" t="s">
        <v>357</v>
      </c>
      <c r="D7" s="49" t="s">
        <v>358</v>
      </c>
      <c r="E7" s="49" t="s">
        <v>14</v>
      </c>
      <c r="F7" s="40">
        <f>очки!$B$6*1.25</f>
        <v>187.5</v>
      </c>
      <c r="G7" s="25" t="str">
        <f>IF(ISERROR(MATCH($B7,'Рейтинг2010 ветераны'!B:B,0)),"нет в списках","есть")</f>
        <v>есть</v>
      </c>
    </row>
    <row r="8" spans="1:7" ht="12.75">
      <c r="A8" s="25">
        <v>4</v>
      </c>
      <c r="B8" s="48" t="s">
        <v>60</v>
      </c>
      <c r="C8" s="48" t="s">
        <v>61</v>
      </c>
      <c r="D8" s="49" t="s">
        <v>62</v>
      </c>
      <c r="E8" s="49" t="s">
        <v>14</v>
      </c>
      <c r="F8" s="40">
        <f>очки!$B$7*1.25</f>
        <v>175</v>
      </c>
      <c r="G8" s="25" t="str">
        <f>IF(ISERROR(MATCH($B8,'Рейтинг2010 мужской'!#REF!,0)),"нет в списках","есть")</f>
        <v>есть</v>
      </c>
    </row>
    <row r="9" spans="1:7" ht="12.75">
      <c r="A9" s="25">
        <v>5</v>
      </c>
      <c r="B9" s="48" t="s">
        <v>71</v>
      </c>
      <c r="C9" s="48" t="s">
        <v>72</v>
      </c>
      <c r="D9" s="49" t="s">
        <v>43</v>
      </c>
      <c r="E9" s="49" t="s">
        <v>73</v>
      </c>
      <c r="F9" s="40">
        <f>очки!$B$8*1.25</f>
        <v>162.5</v>
      </c>
      <c r="G9" s="25" t="str">
        <f>IF(ISERROR(MATCH($B9,'Рейтинг2010 мужской'!#REF!,0)),"нет в списках","есть")</f>
        <v>есть</v>
      </c>
    </row>
    <row r="10" spans="1:7" ht="12.75">
      <c r="A10" s="25">
        <v>6</v>
      </c>
      <c r="B10" s="48" t="s">
        <v>350</v>
      </c>
      <c r="C10" s="48" t="s">
        <v>351</v>
      </c>
      <c r="D10" s="49" t="s">
        <v>43</v>
      </c>
      <c r="E10" s="49" t="s">
        <v>14</v>
      </c>
      <c r="F10" s="40">
        <f>очки!$B$9*1.25</f>
        <v>150</v>
      </c>
      <c r="G10" s="25" t="str">
        <f>IF(ISERROR(MATCH($B10,'Рейтинг2010 ветераны'!B:B,0)),"нет в списках","есть")</f>
        <v>есть</v>
      </c>
    </row>
    <row r="11" spans="1:8" ht="12.75">
      <c r="A11" s="25">
        <v>7</v>
      </c>
      <c r="B11" s="48" t="s">
        <v>92</v>
      </c>
      <c r="C11" s="48" t="s">
        <v>93</v>
      </c>
      <c r="D11" s="49" t="s">
        <v>43</v>
      </c>
      <c r="E11" s="49" t="s">
        <v>14</v>
      </c>
      <c r="F11" s="40">
        <f>очки!$B$10*1.25</f>
        <v>143.75</v>
      </c>
      <c r="G11" s="25" t="str">
        <f>IF(ISERROR(MATCH($B11,'Рейтинг2010 мужской'!#REF!,0)),"нет в списках","есть")</f>
        <v>есть</v>
      </c>
      <c r="H11" s="37" t="s">
        <v>391</v>
      </c>
    </row>
    <row r="12" spans="1:8" ht="12.75">
      <c r="A12" s="25">
        <v>8</v>
      </c>
      <c r="B12" s="48" t="s">
        <v>40</v>
      </c>
      <c r="C12" s="48" t="s">
        <v>433</v>
      </c>
      <c r="D12" s="49" t="s">
        <v>43</v>
      </c>
      <c r="E12" s="49" t="s">
        <v>14</v>
      </c>
      <c r="F12" s="40">
        <f>очки!$B$11*1.25</f>
        <v>137.5</v>
      </c>
      <c r="G12" s="25" t="str">
        <f>IF(ISERROR(MATCH($B12,'Рейтинг2010 мужской'!#REF!,0)),"нет в списках","есть")</f>
        <v>есть</v>
      </c>
      <c r="H12" s="41">
        <f>(F14-очки!$B$14)/(A35-A14)</f>
        <v>5.857142857142857</v>
      </c>
    </row>
    <row r="13" spans="1:7" ht="12.75">
      <c r="A13" s="25">
        <v>9</v>
      </c>
      <c r="B13" s="48" t="s">
        <v>360</v>
      </c>
      <c r="C13" s="48" t="s">
        <v>361</v>
      </c>
      <c r="D13" s="49" t="s">
        <v>43</v>
      </c>
      <c r="E13" s="49" t="s">
        <v>362</v>
      </c>
      <c r="F13" s="40">
        <f>очки!$B$12*1.25</f>
        <v>131.25</v>
      </c>
      <c r="G13" s="25" t="str">
        <f>IF(ISERROR(MATCH($B13,'Рейтинг2010 ветераны'!B:B,0)),"нет в списках","есть")</f>
        <v>есть</v>
      </c>
    </row>
    <row r="14" spans="1:8" ht="12.75">
      <c r="A14" s="25">
        <v>10</v>
      </c>
      <c r="B14" s="48" t="s">
        <v>49</v>
      </c>
      <c r="C14" s="48" t="s">
        <v>50</v>
      </c>
      <c r="D14" s="49" t="s">
        <v>43</v>
      </c>
      <c r="E14" s="49" t="s">
        <v>14</v>
      </c>
      <c r="F14" s="40">
        <f>очки!$B$13*1.25</f>
        <v>125</v>
      </c>
      <c r="G14" s="25" t="str">
        <f>IF(ISERROR(MATCH($B14,'Рейтинг2010 мужской'!#REF!,0)),"нет в списках","есть")</f>
        <v>есть</v>
      </c>
      <c r="H14" s="37"/>
    </row>
    <row r="15" spans="1:8" ht="12.75">
      <c r="A15" s="25">
        <v>11</v>
      </c>
      <c r="B15" s="48" t="s">
        <v>51</v>
      </c>
      <c r="C15" s="48" t="s">
        <v>52</v>
      </c>
      <c r="D15" s="49" t="s">
        <v>43</v>
      </c>
      <c r="E15" s="49" t="s">
        <v>434</v>
      </c>
      <c r="F15" s="40">
        <f>F14-$H$12</f>
        <v>119.14285714285714</v>
      </c>
      <c r="G15" s="25" t="str">
        <f>IF(ISERROR(MATCH($B15,'Рейтинг2010 мужской'!#REF!,0)),"нет в списках","есть")</f>
        <v>есть</v>
      </c>
      <c r="H15" s="37"/>
    </row>
    <row r="16" spans="1:8" ht="12.75">
      <c r="A16" s="25">
        <v>12</v>
      </c>
      <c r="B16" s="13" t="s">
        <v>100</v>
      </c>
      <c r="C16" s="48" t="s">
        <v>435</v>
      </c>
      <c r="D16" s="49" t="s">
        <v>436</v>
      </c>
      <c r="E16" s="49" t="s">
        <v>14</v>
      </c>
      <c r="F16" s="40">
        <f>F15-$H$12</f>
        <v>113.28571428571428</v>
      </c>
      <c r="G16" s="25" t="str">
        <f>IF(ISERROR(MATCH($B16,'Рейтинг2010 мужской'!#REF!,0)),"нет в списках","есть")</f>
        <v>есть</v>
      </c>
      <c r="H16" s="37"/>
    </row>
    <row r="17" spans="1:8" ht="12.75">
      <c r="A17" s="25">
        <v>13</v>
      </c>
      <c r="B17" s="48" t="s">
        <v>38</v>
      </c>
      <c r="C17" s="48" t="s">
        <v>39</v>
      </c>
      <c r="D17" s="49" t="s">
        <v>43</v>
      </c>
      <c r="E17" s="49" t="s">
        <v>14</v>
      </c>
      <c r="F17" s="40">
        <f>F16-$H$12</f>
        <v>107.42857142857142</v>
      </c>
      <c r="G17" s="25" t="str">
        <f>IF(ISERROR(MATCH($B17,'Рейтинг2010 мужской'!#REF!,0)),"нет в списках","есть")</f>
        <v>есть</v>
      </c>
      <c r="H17" s="37"/>
    </row>
    <row r="18" spans="1:8" ht="12.75">
      <c r="A18" s="25">
        <v>14</v>
      </c>
      <c r="B18" s="49" t="s">
        <v>101</v>
      </c>
      <c r="C18" s="49" t="s">
        <v>437</v>
      </c>
      <c r="D18" s="49" t="s">
        <v>115</v>
      </c>
      <c r="E18" s="49" t="s">
        <v>14</v>
      </c>
      <c r="F18" s="40">
        <f>F17-$H$12</f>
        <v>101.57142857142856</v>
      </c>
      <c r="G18" s="25" t="str">
        <f>IF(ISERROR(MATCH($B18,'Рейтинг2010 мужской'!#REF!,0)),"нет в списках","есть")</f>
        <v>есть</v>
      </c>
      <c r="H18" s="37"/>
    </row>
    <row r="19" spans="1:8" ht="12.75">
      <c r="A19" s="25">
        <v>15</v>
      </c>
      <c r="B19" s="48" t="s">
        <v>155</v>
      </c>
      <c r="C19" s="48" t="s">
        <v>156</v>
      </c>
      <c r="D19" s="49" t="s">
        <v>43</v>
      </c>
      <c r="E19" s="49" t="s">
        <v>56</v>
      </c>
      <c r="F19" s="40">
        <f>F18-$H$12</f>
        <v>95.7142857142857</v>
      </c>
      <c r="G19" s="25" t="str">
        <f>IF(ISERROR(MATCH($B19,'Рейтинг2010 мужской'!#REF!,0)),"нет в списках","есть")</f>
        <v>есть</v>
      </c>
      <c r="H19" s="37"/>
    </row>
    <row r="20" spans="1:8" ht="12.75">
      <c r="A20" s="25">
        <v>16</v>
      </c>
      <c r="B20" s="49" t="s">
        <v>352</v>
      </c>
      <c r="C20" s="49" t="s">
        <v>438</v>
      </c>
      <c r="D20" s="49" t="s">
        <v>439</v>
      </c>
      <c r="E20" s="49" t="s">
        <v>73</v>
      </c>
      <c r="F20" s="40">
        <f>F19-$H$12</f>
        <v>89.85714285714283</v>
      </c>
      <c r="G20" s="25" t="str">
        <f>IF(ISERROR(MATCH($B20,'Рейтинг2010 ветераны'!B:B,0)),"нет в списках","есть")</f>
        <v>есть</v>
      </c>
      <c r="H20" s="37"/>
    </row>
    <row r="21" spans="1:8" ht="12.75">
      <c r="A21" s="25">
        <v>17</v>
      </c>
      <c r="B21" s="48" t="s">
        <v>67</v>
      </c>
      <c r="C21" s="48" t="s">
        <v>68</v>
      </c>
      <c r="D21" s="49" t="s">
        <v>43</v>
      </c>
      <c r="E21" s="49" t="s">
        <v>14</v>
      </c>
      <c r="F21" s="40">
        <f>F20-$H$12</f>
        <v>83.99999999999997</v>
      </c>
      <c r="G21" s="25" t="str">
        <f>IF(ISERROR(MATCH($B21,'Рейтинг2010 мужской'!#REF!,0)),"нет в списках","есть")</f>
        <v>есть</v>
      </c>
      <c r="H21" s="37"/>
    </row>
    <row r="22" spans="1:8" ht="12.75">
      <c r="A22" s="25">
        <v>18</v>
      </c>
      <c r="B22" s="42" t="s">
        <v>69</v>
      </c>
      <c r="C22" s="48" t="s">
        <v>440</v>
      </c>
      <c r="D22" s="49" t="s">
        <v>43</v>
      </c>
      <c r="E22" s="49" t="s">
        <v>14</v>
      </c>
      <c r="F22" s="40">
        <f>F21-$H$12</f>
        <v>78.14285714285711</v>
      </c>
      <c r="G22" s="25" t="str">
        <f>IF(ISERROR(MATCH($B22,'Рейтинг2010 мужской'!#REF!,0)),"нет в списках","есть")</f>
        <v>есть</v>
      </c>
      <c r="H22" s="37"/>
    </row>
    <row r="23" spans="1:8" ht="12.75">
      <c r="A23" s="25">
        <v>19</v>
      </c>
      <c r="B23" s="48" t="s">
        <v>94</v>
      </c>
      <c r="C23" s="48" t="s">
        <v>95</v>
      </c>
      <c r="D23" s="49" t="s">
        <v>43</v>
      </c>
      <c r="E23" s="49" t="s">
        <v>14</v>
      </c>
      <c r="F23" s="40">
        <f>F22-$H$12</f>
        <v>72.28571428571425</v>
      </c>
      <c r="G23" s="25" t="str">
        <f>IF(ISERROR(MATCH($B23,'Рейтинг2010 мужской'!#REF!,0)),"нет в списках","есть")</f>
        <v>есть</v>
      </c>
      <c r="H23" s="37"/>
    </row>
    <row r="24" spans="1:8" ht="12.75">
      <c r="A24" s="25">
        <v>20</v>
      </c>
      <c r="B24" s="48" t="s">
        <v>188</v>
      </c>
      <c r="C24" s="48" t="s">
        <v>189</v>
      </c>
      <c r="D24" s="49" t="s">
        <v>43</v>
      </c>
      <c r="E24" s="49" t="s">
        <v>14</v>
      </c>
      <c r="F24" s="40">
        <f>F23-$H$12</f>
        <v>66.42857142857139</v>
      </c>
      <c r="G24" s="25" t="str">
        <f>IF(ISERROR(MATCH($B24,'Рейтинг2010 мужской'!#REF!,0)),"нет в списках","есть")</f>
        <v>есть</v>
      </c>
      <c r="H24" s="37"/>
    </row>
    <row r="25" spans="1:8" ht="12.75">
      <c r="A25" s="25">
        <v>21</v>
      </c>
      <c r="B25" s="42" t="s">
        <v>161</v>
      </c>
      <c r="C25" s="48" t="s">
        <v>162</v>
      </c>
      <c r="D25" s="49" t="s">
        <v>43</v>
      </c>
      <c r="E25" s="49" t="s">
        <v>14</v>
      </c>
      <c r="F25" s="40">
        <f>F24-$H$12</f>
        <v>60.571428571428534</v>
      </c>
      <c r="G25" s="25" t="str">
        <f>IF(ISERROR(MATCH($B25,'Рейтинг2010 мужской'!#REF!,0)),"нет в списках","есть")</f>
        <v>есть</v>
      </c>
      <c r="H25" s="37"/>
    </row>
    <row r="26" spans="1:8" ht="23.25">
      <c r="A26" s="25">
        <v>22</v>
      </c>
      <c r="B26" s="48" t="s">
        <v>57</v>
      </c>
      <c r="C26" s="48" t="s">
        <v>58</v>
      </c>
      <c r="D26" s="49" t="s">
        <v>209</v>
      </c>
      <c r="E26" s="49" t="s">
        <v>14</v>
      </c>
      <c r="F26" s="40">
        <f>F25-$H$12</f>
        <v>54.71428571428568</v>
      </c>
      <c r="G26" s="25" t="str">
        <f>IF(ISERROR(MATCH($B26,'Рейтинг2010 мужской'!#REF!,0)),"нет в списках","есть")</f>
        <v>есть</v>
      </c>
      <c r="H26" s="37"/>
    </row>
    <row r="27" spans="1:8" ht="12.75">
      <c r="A27" s="25">
        <v>23</v>
      </c>
      <c r="B27" s="48" t="s">
        <v>165</v>
      </c>
      <c r="C27" s="48" t="s">
        <v>166</v>
      </c>
      <c r="D27" s="49" t="s">
        <v>43</v>
      </c>
      <c r="E27" s="49" t="s">
        <v>14</v>
      </c>
      <c r="F27" s="40">
        <f>F26-$H$12</f>
        <v>48.857142857142826</v>
      </c>
      <c r="G27" s="25" t="str">
        <f>IF(ISERROR(MATCH($B27,'Рейтинг2010 мужской'!#REF!,0)),"нет в списках","есть")</f>
        <v>есть</v>
      </c>
      <c r="H27" s="37"/>
    </row>
    <row r="28" spans="1:8" ht="12.75">
      <c r="A28" s="25">
        <v>24</v>
      </c>
      <c r="B28" s="48" t="s">
        <v>213</v>
      </c>
      <c r="C28" s="48" t="s">
        <v>214</v>
      </c>
      <c r="D28" s="49" t="s">
        <v>43</v>
      </c>
      <c r="E28" s="49" t="s">
        <v>215</v>
      </c>
      <c r="F28" s="40">
        <f>F27-$H$12</f>
        <v>42.99999999999997</v>
      </c>
      <c r="G28" s="25" t="str">
        <f>IF(ISERROR(MATCH($B28,'Рейтинг2010 мужской'!#REF!,0)),"нет в списках","есть")</f>
        <v>есть</v>
      </c>
      <c r="H28" s="37"/>
    </row>
    <row r="29" spans="1:8" ht="12.75">
      <c r="A29" s="25">
        <v>25</v>
      </c>
      <c r="B29" s="48" t="s">
        <v>203</v>
      </c>
      <c r="C29" s="48" t="s">
        <v>204</v>
      </c>
      <c r="D29" s="49" t="s">
        <v>43</v>
      </c>
      <c r="E29" s="49" t="s">
        <v>23</v>
      </c>
      <c r="F29" s="40">
        <f>F28-$H$12</f>
        <v>37.14285714285712</v>
      </c>
      <c r="G29" s="25" t="str">
        <f>IF(ISERROR(MATCH($B29,'Рейтинг2010 мужской'!#REF!,0)),"нет в списках","есть")</f>
        <v>есть</v>
      </c>
      <c r="H29" s="37"/>
    </row>
    <row r="30" spans="1:8" ht="12.75">
      <c r="A30" s="25">
        <v>26</v>
      </c>
      <c r="B30" s="48" t="s">
        <v>227</v>
      </c>
      <c r="C30" s="48" t="s">
        <v>228</v>
      </c>
      <c r="D30" s="49" t="s">
        <v>43</v>
      </c>
      <c r="E30" s="49" t="s">
        <v>215</v>
      </c>
      <c r="F30" s="40">
        <f>F29-$H$12</f>
        <v>31.28571428571426</v>
      </c>
      <c r="G30" s="25" t="str">
        <f>IF(ISERROR(MATCH($B30,'Рейтинг2010 мужской'!#REF!,0)),"нет в списках","есть")</f>
        <v>есть</v>
      </c>
      <c r="H30" s="37"/>
    </row>
    <row r="31" spans="1:8" ht="12.75">
      <c r="A31" s="25">
        <v>27</v>
      </c>
      <c r="B31" s="48" t="s">
        <v>205</v>
      </c>
      <c r="C31" s="48" t="s">
        <v>430</v>
      </c>
      <c r="D31" s="49" t="s">
        <v>43</v>
      </c>
      <c r="E31" s="49" t="s">
        <v>14</v>
      </c>
      <c r="F31" s="40">
        <f>F30-$H$12</f>
        <v>25.428571428571402</v>
      </c>
      <c r="G31" s="25" t="str">
        <f>IF(ISERROR(MATCH($B31,'Рейтинг2010 мужской'!#REF!,0)),"нет в списках","есть")</f>
        <v>есть</v>
      </c>
      <c r="H31" s="37"/>
    </row>
    <row r="32" spans="1:8" ht="12.75">
      <c r="A32" s="25">
        <v>28</v>
      </c>
      <c r="B32" s="48" t="s">
        <v>139</v>
      </c>
      <c r="C32" s="48" t="s">
        <v>140</v>
      </c>
      <c r="D32" s="49" t="s">
        <v>43</v>
      </c>
      <c r="E32" s="49" t="s">
        <v>142</v>
      </c>
      <c r="F32" s="40">
        <f>F31-$H$12</f>
        <v>19.571428571428545</v>
      </c>
      <c r="G32" s="25" t="str">
        <f>IF(ISERROR(MATCH($B32,'Рейтинг2010 мужской'!#REF!,0)),"нет в списках","есть")</f>
        <v>есть</v>
      </c>
      <c r="H32" s="37"/>
    </row>
    <row r="33" spans="1:8" ht="12.75">
      <c r="A33" s="25">
        <v>29</v>
      </c>
      <c r="B33" s="48" t="s">
        <v>354</v>
      </c>
      <c r="C33" s="48" t="s">
        <v>355</v>
      </c>
      <c r="D33" s="49" t="s">
        <v>439</v>
      </c>
      <c r="E33" s="49" t="s">
        <v>73</v>
      </c>
      <c r="F33" s="40">
        <f>F32-$H$12</f>
        <v>13.714285714285687</v>
      </c>
      <c r="G33" s="25" t="str">
        <f>IF(ISERROR(MATCH($B33,'Рейтинг2010 ветераны'!B:B,0)),"нет в списках","есть")</f>
        <v>есть</v>
      </c>
      <c r="H33" s="37"/>
    </row>
    <row r="34" spans="1:8" ht="12.75">
      <c r="A34" s="25">
        <v>30</v>
      </c>
      <c r="B34" s="48" t="s">
        <v>255</v>
      </c>
      <c r="C34" s="48" t="s">
        <v>256</v>
      </c>
      <c r="D34" s="49" t="s">
        <v>43</v>
      </c>
      <c r="E34" s="49" t="s">
        <v>56</v>
      </c>
      <c r="F34" s="40">
        <f>F33-$H$12</f>
        <v>7.85714285714283</v>
      </c>
      <c r="G34" s="25" t="str">
        <f>IF(ISERROR(MATCH($B34,'Рейтинг2010 мужской'!#REF!,0)),"нет в списках","есть")</f>
        <v>есть</v>
      </c>
      <c r="H34" s="37"/>
    </row>
    <row r="35" spans="1:8" ht="12.75">
      <c r="A35" s="25">
        <v>31</v>
      </c>
      <c r="B35" s="48" t="s">
        <v>270</v>
      </c>
      <c r="C35" s="48" t="s">
        <v>271</v>
      </c>
      <c r="D35" s="49" t="s">
        <v>43</v>
      </c>
      <c r="E35" s="49" t="s">
        <v>14</v>
      </c>
      <c r="F35" s="40">
        <f>F34-$H$12</f>
        <v>1.9999999999999734</v>
      </c>
      <c r="G35" s="25" t="str">
        <f>IF(ISERROR(MATCH($B35,'Рейтинг2010 мужской'!#REF!,0)),"нет в списках","есть")</f>
        <v>есть</v>
      </c>
      <c r="H35" s="37"/>
    </row>
    <row r="36" spans="6:8" ht="12.75">
      <c r="F36" s="40"/>
      <c r="H36" s="41"/>
    </row>
    <row r="37" ht="12.75">
      <c r="F37" s="40"/>
    </row>
    <row r="38" spans="1:7" ht="12.75">
      <c r="A38" s="36" t="s">
        <v>376</v>
      </c>
      <c r="B38" s="36" t="s">
        <v>441</v>
      </c>
      <c r="C38" s="37"/>
      <c r="D38" s="37"/>
      <c r="E38" s="37"/>
      <c r="F38" s="37"/>
      <c r="G38" s="37"/>
    </row>
    <row r="39" spans="1:7" ht="12.75">
      <c r="A39" s="37" t="s">
        <v>378</v>
      </c>
      <c r="B39" s="37" t="s">
        <v>1</v>
      </c>
      <c r="C39" s="37" t="s">
        <v>2</v>
      </c>
      <c r="D39" s="37" t="s">
        <v>379</v>
      </c>
      <c r="E39" s="37" t="s">
        <v>4</v>
      </c>
      <c r="F39" s="38" t="s">
        <v>380</v>
      </c>
      <c r="G39" s="37" t="s">
        <v>381</v>
      </c>
    </row>
    <row r="40" spans="1:7" ht="12.75">
      <c r="A40" s="25">
        <v>1</v>
      </c>
      <c r="B40" s="48" t="s">
        <v>300</v>
      </c>
      <c r="C40" s="48" t="s">
        <v>442</v>
      </c>
      <c r="D40" s="49" t="s">
        <v>43</v>
      </c>
      <c r="E40" s="49" t="s">
        <v>14</v>
      </c>
      <c r="F40" s="40">
        <f>очки!$B$4</f>
        <v>200</v>
      </c>
      <c r="G40" s="25" t="str">
        <f>IF(ISERROR(MATCH($B40,'Рейтинг2010 женский'!B:B,0)),"нет в списках","есть")</f>
        <v>есть</v>
      </c>
    </row>
    <row r="41" spans="1:7" ht="12.75">
      <c r="A41" s="25">
        <v>2</v>
      </c>
      <c r="B41" s="48" t="s">
        <v>312</v>
      </c>
      <c r="C41" s="48" t="s">
        <v>313</v>
      </c>
      <c r="D41" s="49" t="s">
        <v>43</v>
      </c>
      <c r="E41" s="49" t="s">
        <v>99</v>
      </c>
      <c r="F41" s="40">
        <f>очки!$B$5</f>
        <v>170</v>
      </c>
      <c r="G41" s="25" t="str">
        <f>IF(ISERROR(MATCH($B41,'Рейтинг2010 женский'!B:B,0)),"нет в списках","есть")</f>
        <v>есть</v>
      </c>
    </row>
    <row r="42" spans="1:7" ht="12.75">
      <c r="A42" s="25">
        <v>3</v>
      </c>
      <c r="B42" s="48" t="s">
        <v>317</v>
      </c>
      <c r="C42" s="48" t="s">
        <v>318</v>
      </c>
      <c r="D42" s="49" t="s">
        <v>43</v>
      </c>
      <c r="E42" s="49" t="s">
        <v>73</v>
      </c>
      <c r="F42" s="40">
        <f>очки!$B$6</f>
        <v>150</v>
      </c>
      <c r="G42" s="25" t="str">
        <f>IF(ISERROR(MATCH($B42,'Рейтинг2010 женский'!B:B,0)),"нет в списках","есть")</f>
        <v>есть</v>
      </c>
    </row>
    <row r="43" spans="1:7" ht="12.75">
      <c r="A43" s="25">
        <v>4</v>
      </c>
      <c r="B43" s="49" t="s">
        <v>308</v>
      </c>
      <c r="C43" s="49" t="s">
        <v>443</v>
      </c>
      <c r="D43" s="49" t="s">
        <v>43</v>
      </c>
      <c r="E43" s="49" t="s">
        <v>14</v>
      </c>
      <c r="F43" s="40">
        <f>очки!$B$7</f>
        <v>140</v>
      </c>
      <c r="G43" s="25" t="str">
        <f>IF(ISERROR(MATCH($B43,'Рейтинг2010 женский'!B:B,0)),"нет в списках","есть")</f>
        <v>есть</v>
      </c>
    </row>
    <row r="44" spans="2:6" ht="12.75">
      <c r="B44" s="23"/>
      <c r="C44" s="23"/>
      <c r="D44" s="23"/>
      <c r="E44" s="23"/>
      <c r="F44" s="40"/>
    </row>
    <row r="45" spans="2:6" ht="12.75">
      <c r="B45" s="23"/>
      <c r="C45" s="23"/>
      <c r="D45" s="23"/>
      <c r="E45" s="23"/>
      <c r="F45" s="40"/>
    </row>
    <row r="46" spans="1:7" ht="12.75">
      <c r="A46" s="36" t="s">
        <v>376</v>
      </c>
      <c r="B46" s="36" t="s">
        <v>444</v>
      </c>
      <c r="C46" s="37"/>
      <c r="D46" s="37"/>
      <c r="E46" s="37"/>
      <c r="F46" s="37"/>
      <c r="G46" s="37"/>
    </row>
    <row r="47" spans="1:7" ht="12.75">
      <c r="A47" s="37" t="s">
        <v>378</v>
      </c>
      <c r="B47" s="37" t="s">
        <v>1</v>
      </c>
      <c r="C47" s="37" t="s">
        <v>2</v>
      </c>
      <c r="D47" s="37" t="s">
        <v>379</v>
      </c>
      <c r="E47" s="37" t="s">
        <v>4</v>
      </c>
      <c r="F47" s="38" t="s">
        <v>380</v>
      </c>
      <c r="G47" s="37" t="s">
        <v>381</v>
      </c>
    </row>
    <row r="48" spans="1:8" ht="12.75">
      <c r="A48" s="25">
        <v>1</v>
      </c>
      <c r="B48" s="48" t="s">
        <v>11</v>
      </c>
      <c r="C48" s="48" t="s">
        <v>445</v>
      </c>
      <c r="D48" s="49" t="s">
        <v>43</v>
      </c>
      <c r="E48" s="49" t="s">
        <v>14</v>
      </c>
      <c r="F48" s="40">
        <f>очки!$B$4</f>
        <v>200</v>
      </c>
      <c r="G48" s="25" t="str">
        <f>IF(ISERROR(MATCH($B48,'Рейтинг2010 мужской'!#REF!,0)),"нет в списках","есть")</f>
        <v>есть</v>
      </c>
      <c r="H48" s="37"/>
    </row>
    <row r="49" spans="1:7" ht="12.75">
      <c r="A49" s="25">
        <v>2</v>
      </c>
      <c r="B49" s="49" t="s">
        <v>28</v>
      </c>
      <c r="C49" s="49" t="s">
        <v>43</v>
      </c>
      <c r="D49" s="49" t="s">
        <v>439</v>
      </c>
      <c r="E49" s="49" t="s">
        <v>73</v>
      </c>
      <c r="F49" s="40">
        <f>очки!$B$5</f>
        <v>170</v>
      </c>
      <c r="G49" s="25" t="str">
        <f>IF(ISERROR(MATCH($B49,'Рейтинг2010 мужской'!#REF!,0)),"нет в списках","есть")</f>
        <v>есть</v>
      </c>
    </row>
    <row r="50" spans="1:8" ht="12.75">
      <c r="A50" s="25">
        <v>3</v>
      </c>
      <c r="B50" s="48" t="s">
        <v>32</v>
      </c>
      <c r="C50" s="48" t="s">
        <v>33</v>
      </c>
      <c r="D50" s="49" t="s">
        <v>43</v>
      </c>
      <c r="E50" s="49" t="s">
        <v>14</v>
      </c>
      <c r="F50" s="40">
        <f>очки!$B$6</f>
        <v>150</v>
      </c>
      <c r="G50" s="25" t="str">
        <f>IF(ISERROR(MATCH($B50,'Рейтинг2010 мужской'!#REF!,0)),"нет в списках","есть")</f>
        <v>есть</v>
      </c>
      <c r="H50" s="37"/>
    </row>
    <row r="51" spans="1:8" ht="12.75">
      <c r="A51" s="25">
        <v>4</v>
      </c>
      <c r="B51" s="48" t="s">
        <v>46</v>
      </c>
      <c r="C51" s="48" t="s">
        <v>446</v>
      </c>
      <c r="D51" s="49" t="s">
        <v>43</v>
      </c>
      <c r="E51" s="49" t="s">
        <v>48</v>
      </c>
      <c r="F51" s="40">
        <f>очки!$B$7</f>
        <v>140</v>
      </c>
      <c r="G51" s="25" t="str">
        <f>IF(ISERROR(MATCH($B51,'Рейтинг2010 мужской'!#REF!,0)),"нет в списках","есть")</f>
        <v>есть</v>
      </c>
      <c r="H51" s="41"/>
    </row>
    <row r="52" spans="1:7" ht="12.75">
      <c r="A52" s="25">
        <v>5</v>
      </c>
      <c r="B52" s="48" t="s">
        <v>108</v>
      </c>
      <c r="C52" s="48" t="s">
        <v>109</v>
      </c>
      <c r="D52" s="49" t="s">
        <v>43</v>
      </c>
      <c r="E52" s="49" t="s">
        <v>110</v>
      </c>
      <c r="F52" s="40">
        <f>очки!$B$8</f>
        <v>130</v>
      </c>
      <c r="G52" s="25" t="str">
        <f>IF(ISERROR(MATCH($B52,'Рейтинг2010 мужской'!#REF!,0)),"нет в списках","есть")</f>
        <v>есть</v>
      </c>
    </row>
    <row r="53" spans="1:8" ht="12.75">
      <c r="A53" s="25">
        <v>6</v>
      </c>
      <c r="B53" s="48" t="s">
        <v>74</v>
      </c>
      <c r="C53" s="48" t="s">
        <v>75</v>
      </c>
      <c r="D53" s="49" t="s">
        <v>43</v>
      </c>
      <c r="E53" s="49" t="s">
        <v>14</v>
      </c>
      <c r="F53" s="40">
        <f>очки!$B$9</f>
        <v>120</v>
      </c>
      <c r="G53" s="25" t="str">
        <f>IF(ISERROR(MATCH($B53,'Рейтинг2010 мужской'!#REF!,0)),"нет в списках","есть")</f>
        <v>есть</v>
      </c>
      <c r="H53" s="37" t="s">
        <v>391</v>
      </c>
    </row>
    <row r="54" spans="1:8" ht="12.75">
      <c r="A54" s="25">
        <v>7</v>
      </c>
      <c r="B54" s="49" t="s">
        <v>129</v>
      </c>
      <c r="C54" s="49" t="s">
        <v>43</v>
      </c>
      <c r="D54" s="49" t="s">
        <v>43</v>
      </c>
      <c r="E54" s="49" t="s">
        <v>37</v>
      </c>
      <c r="F54" s="40">
        <f>очки!$B$10</f>
        <v>115</v>
      </c>
      <c r="G54" s="25" t="str">
        <f>IF(ISERROR(MATCH($B54,'Рейтинг2010 мужской'!#REF!,0)),"нет в списках","есть")</f>
        <v>есть</v>
      </c>
      <c r="H54" s="41">
        <f>(F57-очки!$B$14)/(A78-A57)</f>
        <v>4.666666666666667</v>
      </c>
    </row>
    <row r="55" spans="1:7" ht="12.75">
      <c r="A55" s="25">
        <v>8</v>
      </c>
      <c r="B55" s="48" t="s">
        <v>34</v>
      </c>
      <c r="C55" s="48" t="s">
        <v>35</v>
      </c>
      <c r="D55" s="49" t="s">
        <v>36</v>
      </c>
      <c r="E55" s="49" t="s">
        <v>37</v>
      </c>
      <c r="F55" s="40">
        <f>очки!$B$11</f>
        <v>110</v>
      </c>
      <c r="G55" s="25" t="str">
        <f>IF(ISERROR(MATCH($B55,'Рейтинг2010 мужской'!#REF!,0)),"нет в списках","есть")</f>
        <v>есть</v>
      </c>
    </row>
    <row r="56" spans="1:7" ht="23.25">
      <c r="A56" s="25">
        <v>9</v>
      </c>
      <c r="B56" s="49" t="s">
        <v>146</v>
      </c>
      <c r="C56" s="49" t="s">
        <v>146</v>
      </c>
      <c r="D56" s="49" t="s">
        <v>43</v>
      </c>
      <c r="E56" s="49" t="s">
        <v>73</v>
      </c>
      <c r="F56" s="40">
        <f>очки!$B$12</f>
        <v>105</v>
      </c>
      <c r="G56" s="25" t="str">
        <f>IF(ISERROR(MATCH($B56,'Рейтинг2010 мужской'!#REF!,0)),"нет в списках","есть")</f>
        <v>есть</v>
      </c>
    </row>
    <row r="57" spans="1:7" ht="12.75">
      <c r="A57" s="25">
        <v>10</v>
      </c>
      <c r="B57" s="49" t="s">
        <v>151</v>
      </c>
      <c r="C57" s="49" t="s">
        <v>43</v>
      </c>
      <c r="D57" s="49" t="s">
        <v>43</v>
      </c>
      <c r="E57" s="49" t="s">
        <v>14</v>
      </c>
      <c r="F57" s="40">
        <f>очки!$B$13</f>
        <v>100</v>
      </c>
      <c r="G57" s="25" t="str">
        <f>IF(ISERROR(MATCH($B57,'Рейтинг2010 мужской'!#REF!,0)),"нет в списках","есть")</f>
        <v>есть</v>
      </c>
    </row>
    <row r="58" spans="1:7" ht="12.75">
      <c r="A58" s="25">
        <v>11</v>
      </c>
      <c r="B58" s="49" t="s">
        <v>157</v>
      </c>
      <c r="C58" s="49" t="s">
        <v>158</v>
      </c>
      <c r="D58" s="49" t="s">
        <v>43</v>
      </c>
      <c r="E58" s="49" t="s">
        <v>37</v>
      </c>
      <c r="F58" s="40">
        <f>F57-$H$54</f>
        <v>95.33333333333333</v>
      </c>
      <c r="G58" s="25" t="str">
        <f>IF(ISERROR(MATCH($B58,'Рейтинг2010 мужской'!#REF!,0)),"нет в списках","есть")</f>
        <v>есть</v>
      </c>
    </row>
    <row r="59" spans="1:7" ht="12.75">
      <c r="A59" s="25">
        <v>12</v>
      </c>
      <c r="B59" s="48" t="s">
        <v>159</v>
      </c>
      <c r="C59" s="48" t="s">
        <v>160</v>
      </c>
      <c r="D59" s="49" t="s">
        <v>43</v>
      </c>
      <c r="E59" s="49" t="s">
        <v>14</v>
      </c>
      <c r="F59" s="40">
        <f>F58-$H$54</f>
        <v>90.66666666666666</v>
      </c>
      <c r="G59" s="25" t="str">
        <f>IF(ISERROR(MATCH($B59,'Рейтинг2010 мужской'!#REF!,0)),"нет в списках","есть")</f>
        <v>есть</v>
      </c>
    </row>
    <row r="60" spans="1:7" ht="12.75">
      <c r="A60" s="25">
        <v>13</v>
      </c>
      <c r="B60" s="48" t="s">
        <v>163</v>
      </c>
      <c r="C60" s="48" t="s">
        <v>164</v>
      </c>
      <c r="D60" s="49" t="s">
        <v>43</v>
      </c>
      <c r="E60" s="49" t="s">
        <v>23</v>
      </c>
      <c r="F60" s="40">
        <f>F59-$H$54</f>
        <v>85.99999999999999</v>
      </c>
      <c r="G60" s="25" t="str">
        <f>IF(ISERROR(MATCH($B60,'Рейтинг2010 мужской'!#REF!,0)),"нет в списках","есть")</f>
        <v>есть</v>
      </c>
    </row>
    <row r="61" spans="1:7" ht="12.75">
      <c r="A61" s="25">
        <v>14</v>
      </c>
      <c r="B61" s="48" t="s">
        <v>136</v>
      </c>
      <c r="C61" s="48" t="s">
        <v>137</v>
      </c>
      <c r="D61" s="49" t="s">
        <v>43</v>
      </c>
      <c r="E61" s="49" t="s">
        <v>14</v>
      </c>
      <c r="F61" s="40">
        <f>F60-$H$54</f>
        <v>81.33333333333331</v>
      </c>
      <c r="G61" s="25" t="str">
        <f>IF(ISERROR(MATCH($B61,'Рейтинг2010 мужской'!#REF!,0)),"нет в списках","есть")</f>
        <v>есть</v>
      </c>
    </row>
    <row r="62" spans="1:7" ht="12.75">
      <c r="A62" s="25">
        <v>15</v>
      </c>
      <c r="B62" s="48" t="s">
        <v>76</v>
      </c>
      <c r="C62" s="48" t="s">
        <v>77</v>
      </c>
      <c r="D62" s="49" t="s">
        <v>43</v>
      </c>
      <c r="E62" s="49" t="s">
        <v>14</v>
      </c>
      <c r="F62" s="40">
        <f>F61-$H$54</f>
        <v>76.66666666666664</v>
      </c>
      <c r="G62" s="25" t="str">
        <f>IF(ISERROR(MATCH($B62,'Рейтинг2010 мужской'!#REF!,0)),"нет в списках","есть")</f>
        <v>есть</v>
      </c>
    </row>
    <row r="63" spans="1:7" ht="12.75">
      <c r="A63" s="25">
        <v>16</v>
      </c>
      <c r="B63" s="48" t="s">
        <v>182</v>
      </c>
      <c r="C63" s="48" t="s">
        <v>183</v>
      </c>
      <c r="D63" s="49" t="s">
        <v>43</v>
      </c>
      <c r="E63" s="49" t="s">
        <v>73</v>
      </c>
      <c r="F63" s="40">
        <f>F62-$H$54</f>
        <v>71.99999999999997</v>
      </c>
      <c r="G63" s="25" t="str">
        <f>IF(ISERROR(MATCH($B63,'Рейтинг2010 мужской'!#REF!,0)),"нет в списках","есть")</f>
        <v>есть</v>
      </c>
    </row>
    <row r="64" spans="1:7" ht="12.75">
      <c r="A64" s="25">
        <v>17</v>
      </c>
      <c r="B64" s="48" t="s">
        <v>169</v>
      </c>
      <c r="C64" s="48" t="s">
        <v>170</v>
      </c>
      <c r="D64" s="49" t="s">
        <v>43</v>
      </c>
      <c r="E64" s="49" t="s">
        <v>110</v>
      </c>
      <c r="F64" s="40">
        <f>F63-$H$54</f>
        <v>67.3333333333333</v>
      </c>
      <c r="G64" s="25" t="str">
        <f>IF(ISERROR(MATCH($B64,'Рейтинг2010 мужской'!#REF!,0)),"нет в списках","есть")</f>
        <v>есть</v>
      </c>
    </row>
    <row r="65" spans="1:7" ht="12.75">
      <c r="A65" s="25">
        <v>18</v>
      </c>
      <c r="B65" s="48" t="s">
        <v>171</v>
      </c>
      <c r="C65" s="48" t="s">
        <v>447</v>
      </c>
      <c r="D65" s="49" t="s">
        <v>448</v>
      </c>
      <c r="E65" s="49" t="s">
        <v>14</v>
      </c>
      <c r="F65" s="40">
        <f>F64-$H$54</f>
        <v>62.666666666666636</v>
      </c>
      <c r="G65" s="25" t="str">
        <f>IF(ISERROR(MATCH($B65,'Рейтинг2010 мужской'!#REF!,0)),"нет в списках","есть")</f>
        <v>есть</v>
      </c>
    </row>
    <row r="66" spans="1:7" ht="12.75">
      <c r="A66" s="25">
        <v>19</v>
      </c>
      <c r="B66" s="19" t="s">
        <v>184</v>
      </c>
      <c r="C66" s="48" t="s">
        <v>185</v>
      </c>
      <c r="D66" s="49" t="s">
        <v>43</v>
      </c>
      <c r="E66" s="49" t="s">
        <v>14</v>
      </c>
      <c r="F66" s="40">
        <f>F65-$H$54</f>
        <v>57.99999999999997</v>
      </c>
      <c r="G66" s="25" t="str">
        <f>IF(ISERROR(MATCH($B66,'Рейтинг2010 мужской'!#REF!,0)),"нет в списках","есть")</f>
        <v>есть</v>
      </c>
    </row>
    <row r="67" spans="1:7" ht="12.75">
      <c r="A67" s="25">
        <v>20</v>
      </c>
      <c r="B67" s="48" t="s">
        <v>176</v>
      </c>
      <c r="C67" s="48" t="s">
        <v>177</v>
      </c>
      <c r="D67" s="49" t="s">
        <v>43</v>
      </c>
      <c r="E67" s="49" t="s">
        <v>14</v>
      </c>
      <c r="F67" s="40">
        <f>F66-$H$54</f>
        <v>53.33333333333331</v>
      </c>
      <c r="G67" s="25" t="str">
        <f>IF(ISERROR(MATCH($B67,'Рейтинг2010 мужской'!#REF!,0)),"нет в списках","есть")</f>
        <v>есть</v>
      </c>
    </row>
    <row r="68" spans="1:7" ht="12.75">
      <c r="A68" s="25">
        <v>21</v>
      </c>
      <c r="B68" s="48" t="s">
        <v>153</v>
      </c>
      <c r="C68" s="48" t="s">
        <v>449</v>
      </c>
      <c r="D68" s="49" t="s">
        <v>43</v>
      </c>
      <c r="E68" s="49" t="s">
        <v>14</v>
      </c>
      <c r="F68" s="40">
        <f>F67-$H$54</f>
        <v>48.66666666666664</v>
      </c>
      <c r="G68" s="25" t="str">
        <f>IF(ISERROR(MATCH($B68,'Рейтинг2010 мужской'!#REF!,0)),"нет в списках","есть")</f>
        <v>есть</v>
      </c>
    </row>
    <row r="69" spans="1:7" ht="23.25">
      <c r="A69" s="25">
        <v>22</v>
      </c>
      <c r="B69" s="48" t="s">
        <v>207</v>
      </c>
      <c r="C69" s="48" t="s">
        <v>208</v>
      </c>
      <c r="D69" s="49" t="s">
        <v>209</v>
      </c>
      <c r="E69" s="49" t="s">
        <v>14</v>
      </c>
      <c r="F69" s="40">
        <f>F68-$H$54</f>
        <v>43.99999999999998</v>
      </c>
      <c r="G69" s="25" t="str">
        <f>IF(ISERROR(MATCH($B69,'Рейтинг2010 мужской'!#REF!,0)),"нет в списках","есть")</f>
        <v>есть</v>
      </c>
    </row>
    <row r="70" spans="1:7" ht="12.75">
      <c r="A70" s="25">
        <v>23</v>
      </c>
      <c r="B70" s="49" t="s">
        <v>218</v>
      </c>
      <c r="C70" s="49" t="s">
        <v>43</v>
      </c>
      <c r="D70" s="49" t="s">
        <v>43</v>
      </c>
      <c r="E70" s="49" t="s">
        <v>14</v>
      </c>
      <c r="F70" s="40">
        <f>F69-$H$54</f>
        <v>39.333333333333314</v>
      </c>
      <c r="G70" s="25" t="str">
        <f>IF(ISERROR(MATCH($B70,'Рейтинг2010 мужской'!#REF!,0)),"нет в списках","есть")</f>
        <v>есть</v>
      </c>
    </row>
    <row r="71" spans="1:7" ht="12.75">
      <c r="A71" s="25">
        <v>24</v>
      </c>
      <c r="B71" s="48" t="s">
        <v>194</v>
      </c>
      <c r="C71" s="48" t="s">
        <v>195</v>
      </c>
      <c r="D71" s="49" t="s">
        <v>43</v>
      </c>
      <c r="E71" s="49" t="s">
        <v>14</v>
      </c>
      <c r="F71" s="40">
        <f>F70-$H$54</f>
        <v>34.66666666666665</v>
      </c>
      <c r="G71" s="25" t="str">
        <f>IF(ISERROR(MATCH($B71,'Рейтинг2010 мужской'!#REF!,0)),"нет в списках","есть")</f>
        <v>есть</v>
      </c>
    </row>
    <row r="72" spans="1:7" ht="12.75">
      <c r="A72" s="25">
        <v>25</v>
      </c>
      <c r="B72" s="48" t="s">
        <v>229</v>
      </c>
      <c r="C72" s="48" t="s">
        <v>230</v>
      </c>
      <c r="D72" s="49" t="s">
        <v>231</v>
      </c>
      <c r="E72" s="49" t="s">
        <v>37</v>
      </c>
      <c r="F72" s="40">
        <f>F71-$H$54</f>
        <v>29.999999999999982</v>
      </c>
      <c r="G72" s="25" t="str">
        <f>IF(ISERROR(MATCH($B72,'Рейтинг2010 мужской'!#REF!,0)),"нет в списках","есть")</f>
        <v>есть</v>
      </c>
    </row>
    <row r="73" spans="1:7" ht="12.75">
      <c r="A73" s="25">
        <v>26</v>
      </c>
      <c r="B73" s="49" t="s">
        <v>237</v>
      </c>
      <c r="C73" s="49" t="s">
        <v>238</v>
      </c>
      <c r="D73" s="49" t="s">
        <v>43</v>
      </c>
      <c r="E73" s="49" t="s">
        <v>14</v>
      </c>
      <c r="F73" s="40">
        <f>F72-$H$54</f>
        <v>25.333333333333314</v>
      </c>
      <c r="G73" s="25" t="str">
        <f>IF(ISERROR(MATCH($B73,'Рейтинг2010 мужской'!#REF!,0)),"нет в списках","есть")</f>
        <v>есть</v>
      </c>
    </row>
    <row r="74" spans="1:7" ht="12.75">
      <c r="A74" s="25">
        <v>27</v>
      </c>
      <c r="B74" s="48" t="s">
        <v>221</v>
      </c>
      <c r="C74" s="48" t="s">
        <v>222</v>
      </c>
      <c r="D74" s="49" t="s">
        <v>43</v>
      </c>
      <c r="E74" s="49" t="s">
        <v>14</v>
      </c>
      <c r="F74" s="40">
        <f>F73-$H$54</f>
        <v>20.666666666666647</v>
      </c>
      <c r="G74" s="25" t="str">
        <f>IF(ISERROR(MATCH($B74,'Рейтинг2010 мужской'!#REF!,0)),"нет в списках","есть")</f>
        <v>есть</v>
      </c>
    </row>
    <row r="75" spans="1:7" ht="12.75">
      <c r="A75" s="25">
        <v>28</v>
      </c>
      <c r="B75" s="48" t="s">
        <v>173</v>
      </c>
      <c r="C75" s="48" t="s">
        <v>174</v>
      </c>
      <c r="D75" s="49" t="s">
        <v>439</v>
      </c>
      <c r="E75" s="49" t="s">
        <v>73</v>
      </c>
      <c r="F75" s="40">
        <f>F74-$H$54</f>
        <v>15.999999999999979</v>
      </c>
      <c r="G75" s="25" t="str">
        <f>IF(ISERROR(MATCH($B75,'Рейтинг2010 мужской'!#REF!,0)),"нет в списках","есть")</f>
        <v>есть</v>
      </c>
    </row>
    <row r="76" spans="1:7" ht="12.75">
      <c r="A76" s="25">
        <v>29</v>
      </c>
      <c r="B76" s="49" t="s">
        <v>247</v>
      </c>
      <c r="C76" s="49" t="s">
        <v>248</v>
      </c>
      <c r="D76" s="49" t="s">
        <v>43</v>
      </c>
      <c r="E76" s="49" t="s">
        <v>73</v>
      </c>
      <c r="F76" s="40">
        <f>F75-$H$54</f>
        <v>11.33333333333331</v>
      </c>
      <c r="G76" s="25" t="str">
        <f>IF(ISERROR(MATCH($B76,'Рейтинг2010 мужской'!#REF!,0)),"нет в списках","есть")</f>
        <v>есть</v>
      </c>
    </row>
    <row r="77" spans="1:7" ht="12.75">
      <c r="A77" s="25">
        <v>30</v>
      </c>
      <c r="B77" s="49" t="s">
        <v>191</v>
      </c>
      <c r="C77" s="49" t="s">
        <v>429</v>
      </c>
      <c r="D77" s="49" t="s">
        <v>43</v>
      </c>
      <c r="E77" s="49" t="s">
        <v>14</v>
      </c>
      <c r="F77" s="40">
        <f>F76-$H$54</f>
        <v>6.666666666666644</v>
      </c>
      <c r="G77" s="25" t="str">
        <f>IF(ISERROR(MATCH($B77,'Рейтинг2010 мужской'!#REF!,0)),"нет в списках","есть")</f>
        <v>есть</v>
      </c>
    </row>
    <row r="78" spans="1:7" ht="12.75">
      <c r="A78" s="25">
        <v>31</v>
      </c>
      <c r="B78" s="48" t="s">
        <v>269</v>
      </c>
      <c r="C78" s="48" t="s">
        <v>43</v>
      </c>
      <c r="D78" s="49" t="s">
        <v>43</v>
      </c>
      <c r="E78" s="49" t="s">
        <v>14</v>
      </c>
      <c r="F78" s="40">
        <f>F77-$H$54</f>
        <v>1.999999999999977</v>
      </c>
      <c r="G78" s="25" t="str">
        <f>IF(ISERROR(MATCH($B78,'Рейтинг2010 мужской'!#REF!,0)),"нет в списках","есть")</f>
        <v>есть</v>
      </c>
    </row>
    <row r="79" spans="1:7" ht="12.75">
      <c r="A79" s="25">
        <v>32</v>
      </c>
      <c r="B79" s="49" t="s">
        <v>275</v>
      </c>
      <c r="C79" s="49" t="s">
        <v>276</v>
      </c>
      <c r="D79" s="49" t="s">
        <v>277</v>
      </c>
      <c r="E79" s="49" t="s">
        <v>14</v>
      </c>
      <c r="F79" s="40">
        <f>очки!$B$15</f>
        <v>1</v>
      </c>
      <c r="G79" s="25" t="str">
        <f>IF(ISERROR(MATCH($B79,'Рейтинг2010 мужской'!#REF!,0)),"нет в списках","есть")</f>
        <v>есть</v>
      </c>
    </row>
    <row r="82" spans="1:8" ht="12.75">
      <c r="A82" s="36" t="s">
        <v>376</v>
      </c>
      <c r="B82" s="36" t="s">
        <v>450</v>
      </c>
      <c r="C82" s="37"/>
      <c r="D82" s="37"/>
      <c r="E82" s="37"/>
      <c r="F82" s="37"/>
      <c r="G82" s="37"/>
      <c r="H82" s="37"/>
    </row>
    <row r="83" spans="1:7" ht="12.75">
      <c r="A83" s="37" t="s">
        <v>378</v>
      </c>
      <c r="B83" s="37" t="s">
        <v>1</v>
      </c>
      <c r="C83" s="37" t="s">
        <v>2</v>
      </c>
      <c r="D83" s="37" t="s">
        <v>379</v>
      </c>
      <c r="E83" s="37" t="s">
        <v>4</v>
      </c>
      <c r="F83" s="38" t="s">
        <v>380</v>
      </c>
      <c r="G83" s="37" t="s">
        <v>381</v>
      </c>
    </row>
    <row r="84" spans="1:7" ht="12.75">
      <c r="A84" s="25">
        <v>1</v>
      </c>
      <c r="B84" s="49" t="s">
        <v>42</v>
      </c>
      <c r="C84" s="49" t="s">
        <v>43</v>
      </c>
      <c r="D84" s="49" t="s">
        <v>44</v>
      </c>
      <c r="E84" s="49" t="s">
        <v>14</v>
      </c>
      <c r="F84" s="40">
        <f>очки!$B$4</f>
        <v>200</v>
      </c>
      <c r="G84" s="25" t="str">
        <f>IF(ISERROR(MATCH($B84,'Рейтинг2010 мужской'!#REF!,0)),"нет в списках","есть")</f>
        <v>есть</v>
      </c>
    </row>
    <row r="85" spans="2:7" ht="12.75">
      <c r="B85" s="49" t="s">
        <v>45</v>
      </c>
      <c r="C85" s="49" t="s">
        <v>43</v>
      </c>
      <c r="D85" s="50" t="s">
        <v>43</v>
      </c>
      <c r="E85" s="49" t="s">
        <v>14</v>
      </c>
      <c r="F85" s="40">
        <f>очки!$B$4</f>
        <v>200</v>
      </c>
      <c r="G85" s="25" t="str">
        <f>IF(ISERROR(MATCH($B85,'Рейтинг2010 мужской'!#REF!,0)),"нет в списках","есть")</f>
        <v>есть</v>
      </c>
    </row>
    <row r="86" spans="1:7" ht="12.75">
      <c r="A86" s="25">
        <v>2</v>
      </c>
      <c r="B86" s="48" t="s">
        <v>18</v>
      </c>
      <c r="C86" s="48" t="s">
        <v>19</v>
      </c>
      <c r="D86" s="49" t="s">
        <v>451</v>
      </c>
      <c r="E86" s="49" t="s">
        <v>14</v>
      </c>
      <c r="F86" s="40">
        <f>очки!$B$5</f>
        <v>170</v>
      </c>
      <c r="G86" s="25" t="str">
        <f>IF(ISERROR(MATCH($B86,'Рейтинг2010 мужской'!#REF!,0)),"нет в списках","есть")</f>
        <v>есть</v>
      </c>
    </row>
    <row r="87" spans="2:7" ht="12.75">
      <c r="B87" s="48" t="s">
        <v>26</v>
      </c>
      <c r="C87" s="48" t="s">
        <v>27</v>
      </c>
      <c r="D87" s="50" t="s">
        <v>43</v>
      </c>
      <c r="E87" s="49" t="s">
        <v>14</v>
      </c>
      <c r="F87" s="40">
        <f>очки!$B$5</f>
        <v>170</v>
      </c>
      <c r="G87" s="25" t="str">
        <f>IF(ISERROR(MATCH($B87,'Рейтинг2010 мужской'!#REF!,0)),"нет в списках","есть")</f>
        <v>есть</v>
      </c>
    </row>
    <row r="88" spans="1:7" ht="12.75">
      <c r="A88" s="25">
        <v>3</v>
      </c>
      <c r="B88" s="48" t="s">
        <v>80</v>
      </c>
      <c r="C88" s="48" t="s">
        <v>81</v>
      </c>
      <c r="D88" s="49" t="s">
        <v>82</v>
      </c>
      <c r="E88" s="49" t="s">
        <v>83</v>
      </c>
      <c r="F88" s="40">
        <f>очки!$B$6</f>
        <v>150</v>
      </c>
      <c r="G88" s="25" t="str">
        <f>IF(ISERROR(MATCH($B88,'Рейтинг2010 мужской'!#REF!,0)),"нет в списках","есть")</f>
        <v>есть</v>
      </c>
    </row>
    <row r="89" spans="2:7" ht="12.75">
      <c r="B89" s="48" t="s">
        <v>84</v>
      </c>
      <c r="C89" s="48" t="s">
        <v>85</v>
      </c>
      <c r="D89" s="50" t="s">
        <v>43</v>
      </c>
      <c r="E89" s="49" t="s">
        <v>86</v>
      </c>
      <c r="F89" s="40">
        <f>очки!$B$6</f>
        <v>150</v>
      </c>
      <c r="G89" s="25" t="str">
        <f>IF(ISERROR(MATCH($B89,'Рейтинг2010 мужской'!#REF!,0)),"нет в списках","есть")</f>
        <v>есть</v>
      </c>
    </row>
    <row r="90" spans="1:7" ht="12.75">
      <c r="A90" s="25">
        <v>4</v>
      </c>
      <c r="B90" s="48" t="s">
        <v>54</v>
      </c>
      <c r="C90" s="48" t="s">
        <v>452</v>
      </c>
      <c r="D90" s="49" t="s">
        <v>453</v>
      </c>
      <c r="E90" s="49" t="s">
        <v>56</v>
      </c>
      <c r="F90" s="40">
        <f>очки!$B$7</f>
        <v>140</v>
      </c>
      <c r="G90" s="25" t="str">
        <f>IF(ISERROR(MATCH($B90,'Рейтинг2010 мужской'!#REF!,0)),"нет в списках","есть")</f>
        <v>есть</v>
      </c>
    </row>
    <row r="91" spans="2:7" ht="12.75">
      <c r="B91" s="49" t="s">
        <v>96</v>
      </c>
      <c r="C91" s="49" t="s">
        <v>43</v>
      </c>
      <c r="D91" s="50" t="s">
        <v>43</v>
      </c>
      <c r="E91" s="49" t="s">
        <v>56</v>
      </c>
      <c r="F91" s="40">
        <f>очки!$B$7</f>
        <v>140</v>
      </c>
      <c r="G91" s="25" t="str">
        <f>IF(ISERROR(MATCH($B91,'Рейтинг2010 мужской'!#REF!,0)),"нет в списках","есть")</f>
        <v>есть</v>
      </c>
    </row>
    <row r="92" spans="1:7" ht="12.75">
      <c r="A92" s="25">
        <v>5</v>
      </c>
      <c r="B92" s="48" t="s">
        <v>111</v>
      </c>
      <c r="C92" s="48" t="s">
        <v>112</v>
      </c>
      <c r="D92" s="49" t="s">
        <v>113</v>
      </c>
      <c r="E92" s="49" t="s">
        <v>14</v>
      </c>
      <c r="F92" s="40">
        <f>очки!$B$8</f>
        <v>130</v>
      </c>
      <c r="G92" s="25" t="str">
        <f>IF(ISERROR(MATCH($B92,'Рейтинг2010 мужской'!#REF!,0)),"нет в списках","есть")</f>
        <v>есть</v>
      </c>
    </row>
    <row r="93" spans="2:8" ht="12.75">
      <c r="B93" s="49" t="s">
        <v>114</v>
      </c>
      <c r="C93" s="49" t="s">
        <v>115</v>
      </c>
      <c r="D93" s="50" t="s">
        <v>43</v>
      </c>
      <c r="E93" s="49" t="s">
        <v>14</v>
      </c>
      <c r="F93" s="40">
        <f>очки!$B$8</f>
        <v>130</v>
      </c>
      <c r="G93" s="25" t="str">
        <f>IF(ISERROR(MATCH($B93,'Рейтинг2010 мужской'!#REF!,0)),"нет в списках","есть")</f>
        <v>есть</v>
      </c>
      <c r="H93" s="37"/>
    </row>
    <row r="94" spans="1:8" ht="12.75">
      <c r="A94" s="25">
        <v>6</v>
      </c>
      <c r="B94" s="48" t="s">
        <v>119</v>
      </c>
      <c r="C94" s="48" t="s">
        <v>120</v>
      </c>
      <c r="D94" s="49" t="s">
        <v>121</v>
      </c>
      <c r="E94" s="49" t="s">
        <v>122</v>
      </c>
      <c r="F94" s="40">
        <f>очки!$B$9</f>
        <v>120</v>
      </c>
      <c r="G94" s="25" t="str">
        <f>IF(ISERROR(MATCH($B94,'Рейтинг2010 мужской'!#REF!,0)),"нет в списках","есть")</f>
        <v>есть</v>
      </c>
      <c r="H94" s="41"/>
    </row>
    <row r="95" spans="2:7" ht="12.75">
      <c r="B95" s="49" t="s">
        <v>123</v>
      </c>
      <c r="C95" s="49" t="s">
        <v>124</v>
      </c>
      <c r="D95" s="50" t="s">
        <v>43</v>
      </c>
      <c r="E95" s="49" t="s">
        <v>122</v>
      </c>
      <c r="F95" s="40">
        <f>очки!$B$9</f>
        <v>120</v>
      </c>
      <c r="G95" s="25" t="str">
        <f>IF(ISERROR(MATCH($B95,'Рейтинг2010 мужской'!#REF!,0)),"нет в списках","есть")</f>
        <v>есть</v>
      </c>
    </row>
    <row r="96" spans="1:7" ht="12.75">
      <c r="A96" s="25">
        <v>7</v>
      </c>
      <c r="B96" s="49" t="s">
        <v>130</v>
      </c>
      <c r="C96" s="49" t="s">
        <v>131</v>
      </c>
      <c r="D96" s="49" t="s">
        <v>132</v>
      </c>
      <c r="E96" s="49" t="s">
        <v>14</v>
      </c>
      <c r="F96" s="40">
        <f>очки!$B$10</f>
        <v>115</v>
      </c>
      <c r="G96" s="25" t="str">
        <f>IF(ISERROR(MATCH($B96,'Рейтинг2010 мужской'!#REF!,0)),"нет в списках","есть")</f>
        <v>есть</v>
      </c>
    </row>
    <row r="97" spans="2:7" ht="12.75">
      <c r="B97" s="49" t="s">
        <v>133</v>
      </c>
      <c r="C97" s="49" t="s">
        <v>134</v>
      </c>
      <c r="D97" s="50" t="s">
        <v>43</v>
      </c>
      <c r="E97" s="49" t="s">
        <v>14</v>
      </c>
      <c r="F97" s="40">
        <f>очки!$B$10</f>
        <v>115</v>
      </c>
      <c r="G97" s="25" t="str">
        <f>IF(ISERROR(MATCH($B97,'Рейтинг2010 мужской'!#REF!,0)),"нет в списках","есть")</f>
        <v>есть</v>
      </c>
    </row>
    <row r="98" spans="2:6" ht="12.75">
      <c r="B98" s="44"/>
      <c r="C98" s="44"/>
      <c r="D98" s="44"/>
      <c r="E98" s="45"/>
      <c r="F98" s="40"/>
    </row>
    <row r="99" ht="12.75">
      <c r="F99" s="40"/>
    </row>
    <row r="100" spans="1:7" ht="12.75">
      <c r="A100" s="36" t="s">
        <v>376</v>
      </c>
      <c r="B100" s="36" t="s">
        <v>414</v>
      </c>
      <c r="C100" s="37"/>
      <c r="D100" s="37"/>
      <c r="E100" s="37"/>
      <c r="F100" s="37"/>
      <c r="G100" s="37"/>
    </row>
    <row r="101" spans="1:7" ht="12.75">
      <c r="A101" s="37" t="s">
        <v>378</v>
      </c>
      <c r="B101" s="37" t="s">
        <v>1</v>
      </c>
      <c r="C101" s="37" t="s">
        <v>2</v>
      </c>
      <c r="D101" s="37" t="s">
        <v>379</v>
      </c>
      <c r="E101" s="37" t="s">
        <v>4</v>
      </c>
      <c r="F101" s="38" t="s">
        <v>380</v>
      </c>
      <c r="G101" s="37" t="s">
        <v>381</v>
      </c>
    </row>
    <row r="102" spans="1:7" ht="12.75">
      <c r="A102" s="25">
        <v>1</v>
      </c>
      <c r="B102" s="48" t="s">
        <v>24</v>
      </c>
      <c r="C102" s="48" t="s">
        <v>25</v>
      </c>
      <c r="D102" s="49" t="s">
        <v>454</v>
      </c>
      <c r="E102" s="49" t="s">
        <v>14</v>
      </c>
      <c r="F102" s="40">
        <f>очки!$B$4</f>
        <v>200</v>
      </c>
      <c r="G102" s="25" t="str">
        <f>IF(ISERROR(MATCH($B102,'Рейтинг2010 мужской'!#REF!,0)),"нет в списках","есть")</f>
        <v>есть</v>
      </c>
    </row>
    <row r="103" spans="2:7" ht="12.75">
      <c r="B103" s="48" t="s">
        <v>302</v>
      </c>
      <c r="C103" s="48" t="s">
        <v>424</v>
      </c>
      <c r="D103" s="50" t="s">
        <v>43</v>
      </c>
      <c r="E103" s="49" t="s">
        <v>14</v>
      </c>
      <c r="F103" s="40">
        <f>очки!$B$4</f>
        <v>200</v>
      </c>
      <c r="G103" s="25" t="str">
        <f>IF(ISERROR(MATCH($B103,'Рейтинг2010 женский'!B:B,0)),"нет в списках","есть")</f>
        <v>есть</v>
      </c>
    </row>
    <row r="104" spans="1:7" ht="12.75">
      <c r="A104" s="25">
        <v>2</v>
      </c>
      <c r="B104" s="48" t="s">
        <v>303</v>
      </c>
      <c r="C104" s="48" t="s">
        <v>304</v>
      </c>
      <c r="D104" s="49" t="s">
        <v>22</v>
      </c>
      <c r="E104" s="49" t="s">
        <v>23</v>
      </c>
      <c r="F104" s="40">
        <f>очки!$B$5</f>
        <v>170</v>
      </c>
      <c r="G104" s="25" t="str">
        <f>IF(ISERROR(MATCH($B104,'Рейтинг2010 женский'!B:B,0)),"нет в списках","есть")</f>
        <v>есть</v>
      </c>
    </row>
    <row r="105" spans="2:7" ht="12.75">
      <c r="B105" s="48" t="s">
        <v>20</v>
      </c>
      <c r="C105" s="48" t="s">
        <v>21</v>
      </c>
      <c r="D105" s="50" t="s">
        <v>43</v>
      </c>
      <c r="E105" s="49" t="s">
        <v>23</v>
      </c>
      <c r="F105" s="40">
        <f>очки!$B$5</f>
        <v>170</v>
      </c>
      <c r="G105" s="25" t="str">
        <f>IF(ISERROR(MATCH($B105,'Рейтинг2010 мужской'!#REF!,0)),"нет в списках","есть")</f>
        <v>есть</v>
      </c>
    </row>
    <row r="106" spans="1:7" ht="12.75">
      <c r="A106" s="25">
        <v>3</v>
      </c>
      <c r="B106" s="48" t="s">
        <v>87</v>
      </c>
      <c r="C106" s="48" t="s">
        <v>88</v>
      </c>
      <c r="D106" s="49" t="s">
        <v>89</v>
      </c>
      <c r="E106" s="49" t="s">
        <v>56</v>
      </c>
      <c r="F106" s="40">
        <f>очки!$B$6</f>
        <v>150</v>
      </c>
      <c r="G106" s="25" t="str">
        <f>IF(ISERROR(MATCH($B106,'Рейтинг2010 мужской'!#REF!,0)),"нет в списках","есть")</f>
        <v>есть</v>
      </c>
    </row>
    <row r="107" spans="2:7" ht="12.75">
      <c r="B107" s="48" t="s">
        <v>307</v>
      </c>
      <c r="C107" s="48" t="s">
        <v>455</v>
      </c>
      <c r="D107" s="50" t="s">
        <v>43</v>
      </c>
      <c r="E107" s="49" t="s">
        <v>56</v>
      </c>
      <c r="F107" s="40">
        <f>очки!$B$6</f>
        <v>150</v>
      </c>
      <c r="G107" s="25" t="str">
        <f>IF(ISERROR(MATCH($B107,'Рейтинг2010 женский'!B:B,0)),"нет в списках","есть")</f>
        <v>есть</v>
      </c>
    </row>
    <row r="108" spans="1:7" ht="12.75">
      <c r="A108" s="25">
        <v>4</v>
      </c>
      <c r="B108" s="48" t="s">
        <v>319</v>
      </c>
      <c r="C108" s="48" t="s">
        <v>320</v>
      </c>
      <c r="D108" s="49" t="s">
        <v>321</v>
      </c>
      <c r="E108" s="49" t="s">
        <v>99</v>
      </c>
      <c r="F108" s="40">
        <f>очки!$B$7</f>
        <v>140</v>
      </c>
      <c r="G108" s="25" t="str">
        <f>IF(ISERROR(MATCH($B108,'Рейтинг2010 женский'!B:B,0)),"нет в списках","есть")</f>
        <v>есть</v>
      </c>
    </row>
    <row r="109" spans="2:7" ht="12.75">
      <c r="B109" s="48" t="s">
        <v>97</v>
      </c>
      <c r="C109" s="48" t="s">
        <v>98</v>
      </c>
      <c r="D109" s="50" t="s">
        <v>43</v>
      </c>
      <c r="E109" s="49" t="s">
        <v>99</v>
      </c>
      <c r="F109" s="40">
        <f>очки!$B$7</f>
        <v>140</v>
      </c>
      <c r="G109" s="25" t="str">
        <f>IF(ISERROR(MATCH($B109,'Рейтинг2010 мужской'!#REF!,0)),"нет в списках","есть")</f>
        <v>есть</v>
      </c>
    </row>
    <row r="110" spans="1:7" ht="12.75">
      <c r="A110" s="25">
        <v>5</v>
      </c>
      <c r="B110" s="48" t="s">
        <v>322</v>
      </c>
      <c r="C110" s="48" t="s">
        <v>323</v>
      </c>
      <c r="D110" s="49" t="s">
        <v>324</v>
      </c>
      <c r="E110" s="49" t="s">
        <v>56</v>
      </c>
      <c r="F110" s="40">
        <f>очки!$B$8</f>
        <v>130</v>
      </c>
      <c r="G110" s="25" t="str">
        <f>IF(ISERROR(MATCH($B110,'Рейтинг2010 женский'!B:B,0)),"нет в списках","есть")</f>
        <v>есть</v>
      </c>
    </row>
    <row r="111" spans="2:7" ht="12.75">
      <c r="B111" s="48" t="s">
        <v>116</v>
      </c>
      <c r="C111" s="48" t="s">
        <v>117</v>
      </c>
      <c r="D111" s="50" t="s">
        <v>43</v>
      </c>
      <c r="E111" s="49" t="s">
        <v>56</v>
      </c>
      <c r="F111" s="40">
        <f>очки!$B$8</f>
        <v>130</v>
      </c>
      <c r="G111" s="25" t="str">
        <f>IF(ISERROR(MATCH($B111,'Рейтинг2010 мужской'!#REF!,0)),"нет в списках","есть")</f>
        <v>есть</v>
      </c>
    </row>
    <row r="112" spans="1:7" ht="12.75">
      <c r="A112" s="25">
        <v>6</v>
      </c>
      <c r="B112" s="49" t="s">
        <v>327</v>
      </c>
      <c r="C112" s="49" t="s">
        <v>328</v>
      </c>
      <c r="D112" s="49" t="s">
        <v>329</v>
      </c>
      <c r="E112" s="49" t="s">
        <v>14</v>
      </c>
      <c r="F112" s="40">
        <f>очки!$B$9</f>
        <v>120</v>
      </c>
      <c r="G112" s="25" t="str">
        <f>IF(ISERROR(MATCH($B112,'Рейтинг2010 женский'!B:B,0)),"нет в списках","есть")</f>
        <v>есть</v>
      </c>
    </row>
    <row r="113" spans="1:7" ht="12.75">
      <c r="A113" s="36"/>
      <c r="B113" s="48" t="s">
        <v>125</v>
      </c>
      <c r="C113" s="48" t="s">
        <v>126</v>
      </c>
      <c r="D113" s="50" t="s">
        <v>43</v>
      </c>
      <c r="E113" s="49" t="s">
        <v>14</v>
      </c>
      <c r="F113" s="40">
        <f>очки!$B$9</f>
        <v>120</v>
      </c>
      <c r="G113" s="25" t="str">
        <f>IF(ISERROR(MATCH($B113,'Рейтинг2010 мужской'!#REF!,0)),"нет в списках","есть")</f>
        <v>есть</v>
      </c>
    </row>
    <row r="114" spans="1:7" ht="12.75">
      <c r="A114" s="37"/>
      <c r="B114" s="37"/>
      <c r="C114" s="37"/>
      <c r="D114" s="37"/>
      <c r="E114" s="37"/>
      <c r="F114" s="40"/>
      <c r="G114" s="37"/>
    </row>
    <row r="115" spans="2:6" ht="12.75">
      <c r="B115" s="23"/>
      <c r="C115" s="23"/>
      <c r="D115" s="23"/>
      <c r="E115" s="23"/>
      <c r="F115" s="40"/>
    </row>
    <row r="116" spans="2:6" ht="12.75">
      <c r="B116" s="23"/>
      <c r="C116" s="23"/>
      <c r="D116" s="23"/>
      <c r="E116" s="23"/>
      <c r="F116" s="40"/>
    </row>
    <row r="117" spans="2:6" ht="12.75">
      <c r="B117" s="23"/>
      <c r="C117" s="23"/>
      <c r="D117" s="23"/>
      <c r="E117" s="23"/>
      <c r="F117" s="40"/>
    </row>
    <row r="118" spans="2:6" ht="12.75">
      <c r="B118" s="23"/>
      <c r="C118" s="23"/>
      <c r="D118" s="23"/>
      <c r="E118" s="23"/>
      <c r="F118" s="40"/>
    </row>
    <row r="119" spans="2:6" ht="12.75">
      <c r="B119" s="23"/>
      <c r="C119" s="23"/>
      <c r="D119" s="23"/>
      <c r="E119" s="23"/>
      <c r="F119" s="40"/>
    </row>
  </sheetData>
  <sheetProtection selectLockedCells="1" selectUnlockedCells="1"/>
  <mergeCells count="1">
    <mergeCell ref="A1:G1"/>
  </mergeCells>
  <hyperlinks>
    <hyperlink ref="B5" r:id="rId1" display="Гримайло Игорь"/>
    <hyperlink ref="C5" r:id="rId2" display="gornyak"/>
    <hyperlink ref="B6" r:id="rId3" display="Коновец Николай"/>
    <hyperlink ref="C6" r:id="rId4" display="kolianchik"/>
    <hyperlink ref="B8" r:id="rId5" display="Тарануха Антон"/>
    <hyperlink ref="C8" r:id="rId6" display="lucky_toha"/>
    <hyperlink ref="B9" r:id="rId7" display="Кальченко Игорь"/>
    <hyperlink ref="C9" r:id="rId8" display="igor"/>
    <hyperlink ref="B10" r:id="rId9" display="Зинченко Сергей"/>
    <hyperlink ref="C10" r:id="rId10" display="Zin"/>
    <hyperlink ref="B11" r:id="rId11" display="Ивченко Игорь"/>
    <hyperlink ref="C11" r:id="rId12" display="monsato"/>
    <hyperlink ref="B12" r:id="rId13" display="Протас Евгений"/>
    <hyperlink ref="C12" r:id="rId14" display="SteppenWolf"/>
    <hyperlink ref="B13" r:id="rId15" display="Виндерских Евгений"/>
    <hyperlink ref="C13" r:id="rId16" display="Eugene"/>
    <hyperlink ref="B14" r:id="rId17" display="Фомин Виталик"/>
    <hyperlink ref="C14" r:id="rId18" display="Sart"/>
    <hyperlink ref="B15" r:id="rId19" display="Серрано Христос"/>
    <hyperlink ref="C15" r:id="rId20" display="ChristosGTR"/>
    <hyperlink ref="C16" r:id="rId21" display="Jeka_1"/>
    <hyperlink ref="B17" r:id="rId22" display="Криворучко Александр"/>
    <hyperlink ref="C17" r:id="rId23" display="KAA"/>
    <hyperlink ref="B19" r:id="rId24" display="Кияшко Александр"/>
    <hyperlink ref="C19" r:id="rId25" display="Romeo"/>
    <hyperlink ref="B21" r:id="rId26" display="Демченко Виталий"/>
    <hyperlink ref="C21" r:id="rId27" display="Vetal"/>
    <hyperlink ref="C22" r:id="rId28" display="morlok"/>
    <hyperlink ref="B23" r:id="rId29" display="Кучер Владислав"/>
    <hyperlink ref="C23" r:id="rId30" display="Mikerin"/>
    <hyperlink ref="B24" r:id="rId31" display="Бушеев Константин"/>
    <hyperlink ref="C24" r:id="rId32" display="Kostya58"/>
    <hyperlink ref="C25" r:id="rId33" display="STASык"/>
    <hyperlink ref="B26" r:id="rId34" display="Машкевич Леонид"/>
    <hyperlink ref="C26" r:id="rId35" display="specter"/>
    <hyperlink ref="B27" r:id="rId36" display="Свищёв Александр"/>
    <hyperlink ref="C27" r:id="rId37" display="sanyabike"/>
    <hyperlink ref="B28" r:id="rId38" display="Марков Андрей"/>
    <hyperlink ref="C28" r:id="rId39" display="Markuha"/>
    <hyperlink ref="B29" r:id="rId40" display="Белоножко Артем"/>
    <hyperlink ref="C29" r:id="rId41" display="beHappy"/>
    <hyperlink ref="B30" r:id="rId42" display="Роганов Павел"/>
    <hyperlink ref="C30" r:id="rId43" display="СССР"/>
    <hyperlink ref="B31" r:id="rId44" display="Седых Константин"/>
    <hyperlink ref="C31" r:id="rId45" display="ergon"/>
    <hyperlink ref="B32" r:id="rId46" display="Гапоненко Александр"/>
    <hyperlink ref="C32" r:id="rId47" display="Sander"/>
    <hyperlink ref="B33" r:id="rId48" display="Можаровский Валерий"/>
    <hyperlink ref="C33" r:id="rId49" display="Prizrak"/>
    <hyperlink ref="B34" r:id="rId50" display="Мартынюк Роман"/>
    <hyperlink ref="C34" r:id="rId51" display="Abigor"/>
    <hyperlink ref="B35" r:id="rId52" display="Пименов Александр"/>
    <hyperlink ref="C35" r:id="rId53" display="Sun"/>
    <hyperlink ref="B40" r:id="rId54" display="Коломиец Надежда"/>
    <hyperlink ref="C40" r:id="rId55" display="ForestGirl"/>
    <hyperlink ref="B41" r:id="rId56" display="Златьева Дарья"/>
    <hyperlink ref="C41" r:id="rId57" display="DashKo"/>
    <hyperlink ref="B42" r:id="rId58" display="Швыдка Екатерина"/>
    <hyperlink ref="C42" r:id="rId59" display="КатРуся"/>
    <hyperlink ref="B48" r:id="rId60" display="Симоненко Сергей"/>
    <hyperlink ref="C48" r:id="rId61" display="Simaha"/>
    <hyperlink ref="B50" r:id="rId62" display="Калыман Юрий"/>
    <hyperlink ref="C50" r:id="rId63" display="Yourasich"/>
    <hyperlink ref="B51" r:id="rId64" display="Дорофеев Виталий"/>
    <hyperlink ref="C51" r:id="rId65" display="TheSpy"/>
    <hyperlink ref="B52" r:id="rId66" display="Поникаров Валерий"/>
    <hyperlink ref="C52" r:id="rId67" display="XTRECH"/>
    <hyperlink ref="B53" r:id="rId68" display="Чернобровкин Роман"/>
    <hyperlink ref="C53" r:id="rId69" display="romka-04"/>
    <hyperlink ref="B55" r:id="rId70" display="Гуменюк Сергей"/>
    <hyperlink ref="C55" r:id="rId71" display="nils_tisebe"/>
    <hyperlink ref="B59" r:id="rId72" display="Боровок Вадим"/>
    <hyperlink ref="C59" r:id="rId73" display="SKY"/>
    <hyperlink ref="B60" r:id="rId74" display="Семенко Александр"/>
    <hyperlink ref="C60" r:id="rId75" display="alex"/>
    <hyperlink ref="B61" r:id="rId76" display="Бортников Александр"/>
    <hyperlink ref="C61" r:id="rId77" display="Космонавт"/>
    <hyperlink ref="B62" r:id="rId78" display="Литвин Андрей"/>
    <hyperlink ref="C62" r:id="rId79" display="litvin_andrey"/>
    <hyperlink ref="B63" r:id="rId80" display="Польской Алексей"/>
    <hyperlink ref="C63" r:id="rId81" display="Satik"/>
    <hyperlink ref="B64" r:id="rId82" display="Лавринов Антон"/>
    <hyperlink ref="C64" r:id="rId83" display="To}{@"/>
    <hyperlink ref="B65" r:id="rId84" display="Добриловский Михаил"/>
    <hyperlink ref="C65" r:id="rId85" display="Dmyhailo"/>
    <hyperlink ref="B66" r:id="rId86" display="Zamaruev Dmitry"/>
    <hyperlink ref="C66" r:id="rId87" display="Avenger"/>
    <hyperlink ref="B67" r:id="rId88" display="Крамаренко Александр"/>
    <hyperlink ref="C67" r:id="rId89" display="equilibrist"/>
    <hyperlink ref="B68" r:id="rId90" display="Байков Дмитрий"/>
    <hyperlink ref="C68" r:id="rId91" display="Дизель"/>
    <hyperlink ref="B69" r:id="rId92" display="Сокол Олег Игоревич"/>
    <hyperlink ref="C69" r:id="rId93" display="$okol"/>
    <hyperlink ref="B71" r:id="rId94" display="Сотников Сергей"/>
    <hyperlink ref="C71" r:id="rId95" display="swiftwolf"/>
    <hyperlink ref="B72" r:id="rId96" display="Литовка Владислав"/>
    <hyperlink ref="C72" r:id="rId97" display="degre"/>
    <hyperlink ref="B74" r:id="rId98" display="Денисов Егор"/>
    <hyperlink ref="C74" r:id="rId99" display="cement"/>
    <hyperlink ref="B75" r:id="rId100" display="Можаровский Александр"/>
    <hyperlink ref="C75" r:id="rId101" display="eXpert"/>
    <hyperlink ref="B78" r:id="rId102" display="Охрименко Евгений"/>
    <hyperlink ref="C78" r:id="rId103" display=" "/>
    <hyperlink ref="B86" r:id="rId104" display="Довбий Денис"/>
    <hyperlink ref="C86" r:id="rId105" display="Loki"/>
    <hyperlink ref="B87" r:id="rId106" display="Залозный Станислав"/>
    <hyperlink ref="C87" r:id="rId107" display="Станислав"/>
    <hyperlink ref="B88" r:id="rId108" display="Лозенко Александр"/>
    <hyperlink ref="C88" r:id="rId109" display="amers"/>
    <hyperlink ref="B89" r:id="rId110" display="Ганусяк Юра"/>
    <hyperlink ref="C89" r:id="rId111" display="vile.gnus"/>
    <hyperlink ref="B90" r:id="rId112" display="Глоба Иван"/>
    <hyperlink ref="C90" r:id="rId113" display="Bandit"/>
    <hyperlink ref="B92" r:id="rId114" display="Ковалёв Владимир"/>
    <hyperlink ref="C92" r:id="rId115" display="kovalyovn"/>
    <hyperlink ref="B94" r:id="rId116" display="Рыбалко Руслан"/>
    <hyperlink ref="C94" r:id="rId117" display="gric671"/>
    <hyperlink ref="B102" r:id="rId118" display="Кузяшин Кирилл"/>
    <hyperlink ref="C102" r:id="rId119" display="xorg"/>
    <hyperlink ref="B103" r:id="rId120" display="Зубко Оксана"/>
    <hyperlink ref="C103" r:id="rId121" display="tigra"/>
    <hyperlink ref="B104" r:id="rId122" display="Вергелес Анна"/>
    <hyperlink ref="C104" r:id="rId123" display="Nuna"/>
    <hyperlink ref="B105" r:id="rId124" display="Усольцев Алексей"/>
    <hyperlink ref="C105" r:id="rId125" display="ded"/>
    <hyperlink ref="B106" r:id="rId126" display="Скубенко Владислав"/>
    <hyperlink ref="C106" r:id="rId127" display="~VL@D~"/>
    <hyperlink ref="B107" r:id="rId128" display="Гусарова Дарья"/>
    <hyperlink ref="C107" r:id="rId129" display="Дафочка"/>
    <hyperlink ref="B108" r:id="rId130" display="Мацнева Александра"/>
    <hyperlink ref="C108" r:id="rId131" display="atmac"/>
    <hyperlink ref="B109" r:id="rId132" display="Алтухов Артем"/>
    <hyperlink ref="C109" r:id="rId133" display="Artemie"/>
    <hyperlink ref="B110" r:id="rId134" display="Башкова Татьяна"/>
    <hyperlink ref="C110" r:id="rId135" display="Kvitk@"/>
    <hyperlink ref="B111" r:id="rId136" display="Луценко Александр"/>
    <hyperlink ref="C111" r:id="rId137" display="2 unlimited"/>
    <hyperlink ref="B113" r:id="rId138" display="Кудинов Никита"/>
    <hyperlink ref="C113" r:id="rId139" display="KUST"/>
  </hyperlinks>
  <printOptions/>
  <pageMargins left="0.75" right="0.75" top="1" bottom="1" header="0.5" footer="0.5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21"/>
  <sheetViews>
    <sheetView zoomScaleSheetLayoutView="10" workbookViewId="0" topLeftCell="A1">
      <selection activeCell="C19" sqref="C19"/>
    </sheetView>
  </sheetViews>
  <sheetFormatPr defaultColWidth="9.00390625" defaultRowHeight="12.75"/>
  <cols>
    <col min="1" max="1" width="10.25390625" style="51" customWidth="1"/>
    <col min="2" max="2" width="11.625" style="51" customWidth="1"/>
    <col min="3" max="3" width="10.875" style="52" customWidth="1"/>
    <col min="4" max="5" width="9.125" style="51" customWidth="1"/>
    <col min="6" max="6" width="10.875" style="51" customWidth="1"/>
    <col min="7" max="7" width="10.25390625" style="51" customWidth="1"/>
    <col min="8" max="8" width="11.125" style="51" customWidth="1"/>
    <col min="9" max="9" width="11.625" style="51" customWidth="1"/>
    <col min="10" max="11" width="9.125" style="51" customWidth="1"/>
  </cols>
  <sheetData>
    <row r="3" spans="1:11" ht="37.5" customHeight="1">
      <c r="A3" s="53" t="s">
        <v>0</v>
      </c>
      <c r="B3" s="53" t="s">
        <v>456</v>
      </c>
      <c r="C3" s="54" t="s">
        <v>457</v>
      </c>
      <c r="D3" s="53" t="s">
        <v>458</v>
      </c>
      <c r="E3" s="53"/>
      <c r="F3" s="53"/>
      <c r="G3" s="53"/>
      <c r="H3" s="53"/>
      <c r="I3" s="53"/>
      <c r="J3" s="53"/>
      <c r="K3" s="53"/>
    </row>
    <row r="4" spans="1:11" ht="12.75">
      <c r="A4" s="51">
        <v>1</v>
      </c>
      <c r="B4" s="55">
        <v>200</v>
      </c>
      <c r="C4" s="55">
        <f>B4*0.5</f>
        <v>100</v>
      </c>
      <c r="D4" s="55"/>
      <c r="E4" s="55"/>
      <c r="F4" s="55"/>
      <c r="G4" s="55"/>
      <c r="H4" s="55"/>
      <c r="I4" s="55"/>
      <c r="J4" s="55"/>
      <c r="K4" s="55"/>
    </row>
    <row r="5" spans="1:11" ht="12.75">
      <c r="A5" s="51">
        <v>2</v>
      </c>
      <c r="B5" s="55">
        <v>170</v>
      </c>
      <c r="C5" s="55">
        <f>B5*0.5</f>
        <v>85</v>
      </c>
      <c r="D5" s="55"/>
      <c r="E5" s="55"/>
      <c r="F5" s="55"/>
      <c r="G5" s="55"/>
      <c r="H5" s="55"/>
      <c r="I5" s="55"/>
      <c r="J5" s="55"/>
      <c r="K5" s="55"/>
    </row>
    <row r="6" spans="1:11" ht="12.75">
      <c r="A6" s="51">
        <v>3</v>
      </c>
      <c r="B6" s="55">
        <v>150</v>
      </c>
      <c r="C6" s="55">
        <f>B6*0.5</f>
        <v>75</v>
      </c>
      <c r="D6" s="55"/>
      <c r="E6" s="55"/>
      <c r="F6" s="55"/>
      <c r="G6" s="55"/>
      <c r="H6" s="55"/>
      <c r="I6" s="55"/>
      <c r="J6" s="55"/>
      <c r="K6" s="55"/>
    </row>
    <row r="7" spans="1:11" ht="12.75">
      <c r="A7" s="51">
        <v>4</v>
      </c>
      <c r="B7" s="55">
        <v>140</v>
      </c>
      <c r="C7" s="55">
        <f>B7*0.5</f>
        <v>70</v>
      </c>
      <c r="D7" s="55"/>
      <c r="E7" s="55"/>
      <c r="F7" s="55"/>
      <c r="G7" s="55"/>
      <c r="H7" s="55"/>
      <c r="I7" s="55"/>
      <c r="J7" s="55"/>
      <c r="K7" s="55"/>
    </row>
    <row r="8" spans="1:11" ht="12.75">
      <c r="A8" s="51">
        <v>5</v>
      </c>
      <c r="B8" s="55">
        <v>130</v>
      </c>
      <c r="C8" s="55">
        <f>B8*0.5</f>
        <v>65</v>
      </c>
      <c r="D8" s="55"/>
      <c r="E8" s="55"/>
      <c r="F8" s="55"/>
      <c r="G8" s="55"/>
      <c r="H8" s="55"/>
      <c r="I8" s="55"/>
      <c r="J8" s="55"/>
      <c r="K8" s="55"/>
    </row>
    <row r="9" spans="1:11" ht="12.75">
      <c r="A9" s="51">
        <v>6</v>
      </c>
      <c r="B9" s="55">
        <v>120</v>
      </c>
      <c r="C9" s="55">
        <f>B9*0.5</f>
        <v>60</v>
      </c>
      <c r="D9" s="55"/>
      <c r="E9" s="55"/>
      <c r="F9" s="55"/>
      <c r="G9" s="55"/>
      <c r="H9" s="55"/>
      <c r="I9" s="55"/>
      <c r="J9" s="55"/>
      <c r="K9" s="55"/>
    </row>
    <row r="10" spans="1:11" ht="12.75">
      <c r="A10" s="51">
        <v>7</v>
      </c>
      <c r="B10" s="55">
        <v>115</v>
      </c>
      <c r="C10" s="55">
        <f>B10*0.5</f>
        <v>57.5</v>
      </c>
      <c r="D10" s="55"/>
      <c r="E10" s="55"/>
      <c r="F10" s="55"/>
      <c r="G10" s="55"/>
      <c r="H10" s="55"/>
      <c r="I10" s="55"/>
      <c r="J10" s="55"/>
      <c r="K10" s="55"/>
    </row>
    <row r="11" spans="1:11" ht="12.75">
      <c r="A11" s="51">
        <v>8</v>
      </c>
      <c r="B11" s="55">
        <v>110</v>
      </c>
      <c r="C11" s="55">
        <f>B11*0.5</f>
        <v>55</v>
      </c>
      <c r="D11" s="55"/>
      <c r="E11" s="55"/>
      <c r="F11" s="55"/>
      <c r="G11" s="55"/>
      <c r="H11" s="55"/>
      <c r="I11" s="55"/>
      <c r="J11" s="55"/>
      <c r="K11" s="55"/>
    </row>
    <row r="12" spans="1:11" ht="12.75">
      <c r="A12" s="51">
        <v>9</v>
      </c>
      <c r="B12" s="55">
        <v>105</v>
      </c>
      <c r="C12" s="55">
        <f>B12*0.5</f>
        <v>52.5</v>
      </c>
      <c r="D12" s="55"/>
      <c r="E12" s="55"/>
      <c r="F12" s="55"/>
      <c r="G12" s="55"/>
      <c r="H12" s="55"/>
      <c r="I12" s="55"/>
      <c r="J12" s="55"/>
      <c r="K12" s="55"/>
    </row>
    <row r="13" spans="1:11" ht="12.75">
      <c r="A13" s="51">
        <v>10</v>
      </c>
      <c r="B13" s="55">
        <v>100</v>
      </c>
      <c r="C13" s="55">
        <f>B13*0.5</f>
        <v>50</v>
      </c>
      <c r="D13" s="55"/>
      <c r="E13" s="55"/>
      <c r="F13" s="55"/>
      <c r="G13" s="55"/>
      <c r="H13" s="55"/>
      <c r="I13" s="55"/>
      <c r="J13" s="55"/>
      <c r="K13" s="55"/>
    </row>
    <row r="14" spans="1:11" ht="12.75">
      <c r="A14" s="56" t="s">
        <v>459</v>
      </c>
      <c r="B14" s="55">
        <v>2</v>
      </c>
      <c r="C14" s="55">
        <f>B14*0.5</f>
        <v>1</v>
      </c>
      <c r="D14" s="55"/>
      <c r="E14" s="55"/>
      <c r="F14" s="55"/>
      <c r="G14" s="55"/>
      <c r="H14" s="55"/>
      <c r="I14" s="55"/>
      <c r="J14" s="55"/>
      <c r="K14" s="55"/>
    </row>
    <row r="15" spans="1:11" ht="12.75">
      <c r="A15" s="56" t="s">
        <v>460</v>
      </c>
      <c r="B15" s="55">
        <v>1</v>
      </c>
      <c r="C15" s="55">
        <f>B15*0.5</f>
        <v>0.5</v>
      </c>
      <c r="D15" s="55"/>
      <c r="E15" s="55"/>
      <c r="F15" s="55"/>
      <c r="G15" s="55"/>
      <c r="H15" s="55"/>
      <c r="I15" s="55"/>
      <c r="J15" s="55"/>
      <c r="K15" s="55"/>
    </row>
    <row r="18" spans="1:4" ht="12.75">
      <c r="A18" s="51" t="s">
        <v>461</v>
      </c>
      <c r="C18" s="57">
        <v>3</v>
      </c>
      <c r="D18" s="57"/>
    </row>
    <row r="19" spans="1:4" ht="12.75">
      <c r="A19" s="51" t="s">
        <v>462</v>
      </c>
      <c r="C19" s="58">
        <v>0.3</v>
      </c>
      <c r="D19" s="58"/>
    </row>
    <row r="20" spans="1:4" ht="12.75">
      <c r="A20" s="51" t="s">
        <v>463</v>
      </c>
      <c r="C20" s="59">
        <f>C18*C19</f>
        <v>0.8999999999999999</v>
      </c>
      <c r="D20" s="60"/>
    </row>
    <row r="21" spans="1:3" ht="12.75">
      <c r="A21" s="51" t="s">
        <v>464</v>
      </c>
      <c r="C21" s="61">
        <v>1</v>
      </c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31895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</dc:title>
  <dc:subject/>
  <dc:creator/>
  <cp:keywords/>
  <dc:description/>
  <cp:lastModifiedBy>xorg </cp:lastModifiedBy>
  <cp:lastPrinted>2009-04-22T19:24:48Z</cp:lastPrinted>
  <dcterms:created xsi:type="dcterms:W3CDTF">2009-01-15T20:52:23Z</dcterms:created>
  <dcterms:modified xsi:type="dcterms:W3CDTF">2010-10-11T16:42:24Z</dcterms:modified>
  <cp:category/>
  <cp:version/>
  <cp:contentType/>
  <cp:contentStatus/>
  <cp:revision>28</cp:revision>
</cp:coreProperties>
</file>